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155" windowWidth="15825" windowHeight="9090" activeTab="0"/>
  </bookViews>
  <sheets>
    <sheet name="Brachistochron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<sst xmlns="http://schemas.openxmlformats.org/spreadsheetml/2006/main" count="16" uniqueCount="13">
  <si>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Roolfs</t>
  </si>
  <si>
    <t>lauf</t>
  </si>
  <si>
    <t>manuell</t>
  </si>
  <si>
    <t>mit/ohne</t>
  </si>
  <si>
    <t>Zykloide</t>
  </si>
  <si>
    <t>Radius</t>
  </si>
  <si>
    <t>Kreis</t>
  </si>
  <si>
    <t>max y-Wert</t>
  </si>
  <si>
    <t xml:space="preserve">  -dy</t>
  </si>
  <si>
    <t>dy</t>
  </si>
  <si>
    <t>k</t>
  </si>
  <si>
    <t>Stange</t>
  </si>
  <si>
    <t>n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</si>
</sst>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7">
    <font>
      <sz val="10"/>
      <name val="Arial"/>
      <family val="0"/>
    </font>
    <font>
      <sz val="10"/>
      <color indexed="9"/>
      <name val="Arial"/>
      <family val="2"/>
    </font>
    <font>
      <sz val="10.25"/>
      <name val="Arial"/>
      <family val="0"/>
    </font>
    <font>
      <i/>
      <sz val="10"/>
      <color indexed="9"/>
      <name val="Arial"/>
      <family val="2"/>
    </font>
    <font>
      <sz val="10"/>
      <color indexed="54"/>
      <name val="Arial"/>
      <family val="2"/>
    </font>
    <font>
      <i/>
      <sz val="10"/>
      <color indexed="5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87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Brachistochrone!$F$6:$F$523</c:f>
              <c:numCache/>
            </c:numRef>
          </c:xVal>
          <c:yVal>
            <c:numRef>
              <c:f>Brachistochrone!$G$6:$G$523</c:f>
              <c:numCache/>
            </c:numRef>
          </c:yVal>
          <c:smooth val="1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Brachistochrone!$H$5:$H$523</c:f>
              <c:numCache/>
            </c:numRef>
          </c:xVal>
          <c:yVal>
            <c:numRef>
              <c:f>Brachistochrone!$I$5:$I$523</c:f>
              <c:numCache/>
            </c:numRef>
          </c:yVal>
          <c:smooth val="1"/>
        </c:ser>
        <c:ser>
          <c:idx val="5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Brachistochrone!$B$1:$B$87</c:f>
              <c:numCache/>
            </c:numRef>
          </c:xVal>
          <c:yVal>
            <c:numRef>
              <c:f>Brachistochrone!$D$1:$D$87</c:f>
              <c:numCache/>
            </c:numRef>
          </c:yVal>
          <c:smooth val="1"/>
        </c:ser>
        <c:ser>
          <c:idx val="1"/>
          <c:order val="3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Brachistochrone!$B$1:$B$65</c:f>
              <c:numCache/>
            </c:numRef>
          </c:xVal>
          <c:yVal>
            <c:numRef>
              <c:f>Brachistochrone!$C$1:$C$65</c:f>
              <c:numCache/>
            </c:numRef>
          </c:yVal>
          <c:smooth val="1"/>
        </c:ser>
        <c:ser>
          <c:idx val="0"/>
          <c:order val="4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Brachistochrone!$L$25:$L$26</c:f>
              <c:numCache/>
            </c:numRef>
          </c:xVal>
          <c:yVal>
            <c:numRef>
              <c:f>Brachistochrone!$M$25:$M$26</c:f>
              <c:numCache/>
            </c:numRef>
          </c:yVal>
          <c:smooth val="1"/>
        </c:ser>
        <c:axId val="60991402"/>
        <c:axId val="12051707"/>
      </c:scatterChart>
      <c:valAx>
        <c:axId val="60991402"/>
        <c:scaling>
          <c:orientation val="minMax"/>
          <c:max val="10.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crossBetween val="midCat"/>
        <c:dispUnits/>
        <c:majorUnit val="1"/>
      </c:valAx>
      <c:valAx>
        <c:axId val="12051707"/>
        <c:scaling>
          <c:orientation val="minMax"/>
          <c:max val="0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8</xdr:col>
      <xdr:colOff>714375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57150" y="161925"/>
        <a:ext cx="5029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438150</xdr:colOff>
      <xdr:row>11</xdr:row>
      <xdr:rowOff>76200</xdr:rowOff>
    </xdr:from>
    <xdr:to>
      <xdr:col>9</xdr:col>
      <xdr:colOff>561975</xdr:colOff>
      <xdr:row>17</xdr:row>
      <xdr:rowOff>114300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8573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18</xdr:row>
      <xdr:rowOff>76200</xdr:rowOff>
    </xdr:from>
    <xdr:to>
      <xdr:col>9</xdr:col>
      <xdr:colOff>485775</xdr:colOff>
      <xdr:row>20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29908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</xdr:row>
      <xdr:rowOff>76200</xdr:rowOff>
    </xdr:from>
    <xdr:to>
      <xdr:col>9</xdr:col>
      <xdr:colOff>247650</xdr:colOff>
      <xdr:row>17</xdr:row>
      <xdr:rowOff>114300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8573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</xdr:row>
      <xdr:rowOff>95250</xdr:rowOff>
    </xdr:from>
    <xdr:to>
      <xdr:col>10</xdr:col>
      <xdr:colOff>66675</xdr:colOff>
      <xdr:row>9</xdr:row>
      <xdr:rowOff>19050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1228725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38100</xdr:rowOff>
    </xdr:from>
    <xdr:to>
      <xdr:col>10</xdr:col>
      <xdr:colOff>57150</xdr:colOff>
      <xdr:row>6</xdr:row>
      <xdr:rowOff>123825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48275" y="847725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11</xdr:row>
      <xdr:rowOff>76200</xdr:rowOff>
    </xdr:from>
    <xdr:to>
      <xdr:col>10</xdr:col>
      <xdr:colOff>276225</xdr:colOff>
      <xdr:row>17</xdr:row>
      <xdr:rowOff>114300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48375" y="18573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11</xdr:row>
      <xdr:rowOff>85725</xdr:rowOff>
    </xdr:from>
    <xdr:to>
      <xdr:col>11</xdr:col>
      <xdr:colOff>304800</xdr:colOff>
      <xdr:row>17</xdr:row>
      <xdr:rowOff>123825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186690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A523"/>
  <sheetViews>
    <sheetView showGridLines="0" showRowColHeaders="0" tabSelected="1" workbookViewId="0" topLeftCell="A1">
      <selection activeCell="R12" sqref="R12"/>
    </sheetView>
  </sheetViews>
  <sheetFormatPr defaultColWidth="11.421875" defaultRowHeight="12.75"/>
  <cols>
    <col min="1" max="1" width="5.8515625" style="2" customWidth="1"/>
    <col min="2" max="2" width="8.7109375" style="2" customWidth="1"/>
    <col min="3" max="3" width="9.140625" style="2" customWidth="1"/>
    <col min="4" max="4" width="6.28125" style="2" customWidth="1"/>
    <col min="5" max="5" width="4.28125" style="2" customWidth="1"/>
    <col min="6" max="6" width="7.28125" style="2" customWidth="1"/>
    <col min="7" max="7" width="7.421875" style="2" customWidth="1"/>
    <col min="8" max="8" width="16.57421875" style="2" customWidth="1"/>
    <col min="9" max="10" width="11.421875" style="2" customWidth="1"/>
    <col min="11" max="11" width="6.00390625" style="2" customWidth="1"/>
    <col min="12" max="12" width="6.57421875" style="2" customWidth="1"/>
    <col min="13" max="13" width="8.140625" style="2" customWidth="1"/>
    <col min="14" max="14" width="5.7109375" style="2" customWidth="1"/>
    <col min="15" max="15" width="6.421875" style="2" customWidth="1"/>
    <col min="16" max="16384" width="11.421875" style="2" customWidth="1"/>
  </cols>
  <sheetData>
    <row r="1" spans="1:27" ht="12.75">
      <c r="A1" s="9">
        <v>0</v>
      </c>
      <c r="B1" s="12">
        <f>IF($M$6=0,$J$3*COS(A1)+$H$1,0)</f>
        <v>1.7</v>
      </c>
      <c r="C1" s="12">
        <f>IF($M$6=0,-$J$3*SIN(A1)-$J$3,0)</f>
        <v>-1.7</v>
      </c>
      <c r="D1" s="9"/>
      <c r="E1" s="9">
        <v>-6</v>
      </c>
      <c r="F1" s="9">
        <f>F2</f>
        <v>8</v>
      </c>
      <c r="G1" s="12">
        <f>E1/F1</f>
        <v>-0.75</v>
      </c>
      <c r="H1" s="12">
        <f>IF(O1=0,I1,H3)</f>
        <v>0</v>
      </c>
      <c r="I1" s="12">
        <v>-0.04204060388655534</v>
      </c>
      <c r="J1" s="7">
        <v>1</v>
      </c>
      <c r="K1" s="5"/>
      <c r="L1" s="5"/>
      <c r="M1" s="5">
        <v>0</v>
      </c>
      <c r="N1" s="5"/>
      <c r="O1" s="5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2.75">
      <c r="A2" s="9">
        <f aca="true" t="shared" si="0" ref="A2:A33">A1+0.2</f>
        <v>0.2</v>
      </c>
      <c r="B2" s="12">
        <f aca="true" t="shared" si="1" ref="B2:B33">IF($M$6=0,$J$3*COS(A2)+$H$1,0)</f>
        <v>1.6661131823301107</v>
      </c>
      <c r="C2" s="12">
        <f aca="true" t="shared" si="2" ref="C2:C33">IF($M$6=0,-$J$3*SIN(A2)-$J$3,0)</f>
        <v>-2.0377378623516043</v>
      </c>
      <c r="D2" s="9"/>
      <c r="E2" s="9" t="s">
        <v>7</v>
      </c>
      <c r="F2" s="9">
        <v>8</v>
      </c>
      <c r="G2" s="9" t="s">
        <v>8</v>
      </c>
      <c r="H2" s="12">
        <v>9879</v>
      </c>
      <c r="I2" s="13" t="s">
        <v>1</v>
      </c>
      <c r="J2" s="7">
        <v>34</v>
      </c>
      <c r="K2" s="5"/>
      <c r="L2" s="5"/>
      <c r="M2" s="5" t="s">
        <v>3</v>
      </c>
      <c r="N2" s="5"/>
      <c r="O2" s="5" t="s">
        <v>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.75">
      <c r="A3" s="9">
        <f t="shared" si="0"/>
        <v>0.4</v>
      </c>
      <c r="B3" s="12">
        <f t="shared" si="1"/>
        <v>1.5658036898049046</v>
      </c>
      <c r="C3" s="12">
        <f t="shared" si="2"/>
        <v>-2.362011181924706</v>
      </c>
      <c r="D3" s="9"/>
      <c r="E3" s="9"/>
      <c r="F3" s="9"/>
      <c r="G3" s="14" t="s">
        <v>2</v>
      </c>
      <c r="H3" s="12">
        <f>10*H4/30000</f>
        <v>0</v>
      </c>
      <c r="I3" s="12"/>
      <c r="J3" s="7">
        <f>J2/20</f>
        <v>1.7</v>
      </c>
      <c r="K3" s="5"/>
      <c r="L3" s="5"/>
      <c r="M3" s="5" t="s">
        <v>4</v>
      </c>
      <c r="N3" s="5"/>
      <c r="O3" s="5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>
      <c r="A4" s="9">
        <f t="shared" si="0"/>
        <v>0.6000000000000001</v>
      </c>
      <c r="B4" s="12">
        <f t="shared" si="1"/>
        <v>1.403070545346453</v>
      </c>
      <c r="C4" s="12">
        <f>IF($M$6=0,-$J$3*SIN(A4)-$J$3,0)</f>
        <v>-2.6598922047715603</v>
      </c>
      <c r="D4" s="9"/>
      <c r="E4" s="9"/>
      <c r="F4" s="9"/>
      <c r="G4" s="9"/>
      <c r="H4" s="12">
        <v>0</v>
      </c>
      <c r="I4" s="13" t="s">
        <v>9</v>
      </c>
      <c r="J4" s="7" t="s">
        <v>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75">
      <c r="A5" s="9">
        <f t="shared" si="0"/>
        <v>0.8</v>
      </c>
      <c r="B5" s="12">
        <f t="shared" si="1"/>
        <v>1.184401405890181</v>
      </c>
      <c r="C5" s="12">
        <f t="shared" si="2"/>
        <v>-2.9195053545291887</v>
      </c>
      <c r="D5" s="9"/>
      <c r="E5" s="9"/>
      <c r="F5" s="9">
        <v>0</v>
      </c>
      <c r="G5" s="9">
        <v>0</v>
      </c>
      <c r="H5" s="15">
        <v>0</v>
      </c>
      <c r="I5" s="16"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>
      <c r="A6" s="9">
        <f t="shared" si="0"/>
        <v>1</v>
      </c>
      <c r="B6" s="12">
        <f t="shared" si="1"/>
        <v>0.9185139199758375</v>
      </c>
      <c r="C6" s="12">
        <f t="shared" si="2"/>
        <v>-3.1305006741734243</v>
      </c>
      <c r="D6" s="9"/>
      <c r="E6" s="9">
        <v>2</v>
      </c>
      <c r="F6" s="12">
        <f>IF(E6&lt;=$F$1,F5,0)</f>
        <v>0</v>
      </c>
      <c r="G6" s="12">
        <f>IF(E6&lt;=$F$1,G5+$G$1,0)</f>
        <v>-0.75</v>
      </c>
      <c r="H6" s="16">
        <f>H5-$G$1*TAN(ASIN($N$11*SQRT(-10*(E6-1)*$G$1/2)))</f>
        <v>0.3269010360680798</v>
      </c>
      <c r="I6" s="16">
        <f>G1</f>
        <v>-0.75</v>
      </c>
      <c r="J6" s="5"/>
      <c r="K6" s="5"/>
      <c r="L6" s="5"/>
      <c r="M6" s="5"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9">
        <f t="shared" si="0"/>
        <v>1.2</v>
      </c>
      <c r="B7" s="12">
        <f t="shared" si="1"/>
        <v>0.6160081826103452</v>
      </c>
      <c r="C7" s="12">
        <f t="shared" si="2"/>
        <v>-3.2844664461442843</v>
      </c>
      <c r="D7" s="9"/>
      <c r="E7" s="9"/>
      <c r="F7" s="12">
        <v>11</v>
      </c>
      <c r="G7" s="12">
        <f>IF(E6&lt;=$F$1,G6,0)</f>
        <v>-0.75</v>
      </c>
      <c r="H7" s="16">
        <f>H6</f>
        <v>0.3269010360680798</v>
      </c>
      <c r="I7" s="16">
        <f>I6</f>
        <v>-0.75</v>
      </c>
      <c r="J7" s="5"/>
      <c r="K7" s="5"/>
      <c r="L7" s="5"/>
      <c r="M7" s="5" t="s">
        <v>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9">
        <f t="shared" si="0"/>
        <v>1.4</v>
      </c>
      <c r="B8" s="12">
        <f t="shared" si="1"/>
        <v>0.28894414293040976</v>
      </c>
      <c r="C8" s="12">
        <f t="shared" si="2"/>
        <v>-3.375264540980382</v>
      </c>
      <c r="D8" s="9"/>
      <c r="E8" s="9">
        <f>E6+1</f>
        <v>3</v>
      </c>
      <c r="F8" s="12">
        <f>IF(E8&lt;=$F$1,F7,F70)</f>
        <v>11</v>
      </c>
      <c r="G8" s="12">
        <f>IF(E8&lt;=$F$1,G7+$G$1,G7)</f>
        <v>-1.5</v>
      </c>
      <c r="H8" s="16">
        <f>IF(ABS($N$11*SQRT(-10*(E8-1)*$G$1/2))&lt;=1,H7-$G$1*TAN(ASIN($N$11*SQRT(-10*(E8-1)*$G$1/2))),H7)</f>
        <v>0.8405704182732738</v>
      </c>
      <c r="I8" s="16">
        <f>IF(ABS($N$11*SQRT(-10*(E8-1)*$G$1/2))&lt;=1,I7+$G$1,I7)</f>
        <v>-1.5</v>
      </c>
      <c r="J8" s="5"/>
      <c r="K8" s="5"/>
      <c r="L8" s="5"/>
      <c r="M8" s="5" t="s">
        <v>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9">
        <f t="shared" si="0"/>
        <v>1.5999999999999999</v>
      </c>
      <c r="B9" s="12">
        <f t="shared" si="1"/>
        <v>-0.04963918791219061</v>
      </c>
      <c r="C9" s="12">
        <f t="shared" si="2"/>
        <v>-3.3992751251705586</v>
      </c>
      <c r="D9" s="9"/>
      <c r="E9" s="9"/>
      <c r="F9" s="12">
        <f>IF(E8&lt;=$F$1,0,F8)</f>
        <v>0</v>
      </c>
      <c r="G9" s="12">
        <f>IF(E8&lt;=$F$1,G8,G8)</f>
        <v>-1.5</v>
      </c>
      <c r="H9" s="16">
        <f>H8</f>
        <v>0.8405704182732738</v>
      </c>
      <c r="I9" s="16">
        <f>I8</f>
        <v>-1.5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>
      <c r="A10" s="9">
        <f t="shared" si="0"/>
        <v>1.7999999999999998</v>
      </c>
      <c r="B10" s="12">
        <f t="shared" si="1"/>
        <v>-0.3862435609782477</v>
      </c>
      <c r="C10" s="12">
        <f t="shared" si="2"/>
        <v>-3.355540972492932</v>
      </c>
      <c r="D10" s="9"/>
      <c r="E10" s="9">
        <f>E8+1</f>
        <v>4</v>
      </c>
      <c r="F10" s="12">
        <f>IF(E10&lt;=$F$1,0,F9)</f>
        <v>0</v>
      </c>
      <c r="G10" s="12">
        <f>IF(E10&lt;=$F$1,G9+$G$1,G9)</f>
        <v>-2.25</v>
      </c>
      <c r="H10" s="16">
        <f>IF(ABS($N$11*SQRT(-10*(E10-1)*$G$1/2))&lt;=1,H9-$G$1*TAN(ASIN($N$11*SQRT(-10*(E10-1)*$G$1/2))),H9)</f>
        <v>1.5596347385352207</v>
      </c>
      <c r="I10" s="16">
        <f>IF(ABS($N$11*SQRT(-10*(E10-1)*$G$1/2))&lt;=1,I9+$G$1,I9)</f>
        <v>-2.25</v>
      </c>
      <c r="J10" s="1"/>
      <c r="K10" s="4" t="s">
        <v>12</v>
      </c>
      <c r="L10" s="4" t="s">
        <v>10</v>
      </c>
      <c r="M10" s="5"/>
      <c r="N10" s="5"/>
      <c r="O10" s="5"/>
      <c r="P10" s="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>
      <c r="A11" s="9">
        <f t="shared" si="0"/>
        <v>1.9999999999999998</v>
      </c>
      <c r="B11" s="12">
        <f t="shared" si="1"/>
        <v>-0.7074496221301417</v>
      </c>
      <c r="C11" s="12">
        <f t="shared" si="2"/>
        <v>-3.245805625603659</v>
      </c>
      <c r="D11" s="9"/>
      <c r="E11" s="9"/>
      <c r="F11" s="12">
        <f>IF(E10&lt;=$F$1,11,F10)</f>
        <v>11</v>
      </c>
      <c r="G11" s="12">
        <f>IF(E10&lt;=$F$1,G10,G10)</f>
        <v>-2.25</v>
      </c>
      <c r="H11" s="16">
        <f>H10</f>
        <v>1.5596347385352207</v>
      </c>
      <c r="I11" s="16">
        <f>I10</f>
        <v>-2.25</v>
      </c>
      <c r="J11" s="3"/>
      <c r="K11" s="4">
        <f>F1</f>
        <v>8</v>
      </c>
      <c r="L11" s="4">
        <f>N11</f>
        <v>0.20633333333333334</v>
      </c>
      <c r="M11" s="6"/>
      <c r="N11" s="5">
        <f>M13/3000</f>
        <v>0.20633333333333334</v>
      </c>
      <c r="O11" s="5"/>
      <c r="P11" s="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>
      <c r="A12" s="9">
        <f t="shared" si="0"/>
        <v>2.1999999999999997</v>
      </c>
      <c r="B12" s="12">
        <f t="shared" si="1"/>
        <v>-1.0004518993340874</v>
      </c>
      <c r="C12" s="12">
        <f t="shared" si="2"/>
        <v>-3.0744438864933032</v>
      </c>
      <c r="D12" s="9"/>
      <c r="E12" s="9">
        <f>E10+1</f>
        <v>5</v>
      </c>
      <c r="F12" s="12">
        <f>IF(E12&lt;=$F$1,F11,F74)</f>
        <v>11</v>
      </c>
      <c r="G12" s="12">
        <f>IF(E12&lt;=$F$1,G11+$G$1,G11)</f>
        <v>-3</v>
      </c>
      <c r="H12" s="16">
        <f>IF(ABS($N$11*SQRT(-10*(E12-1)*$G$1/2))&lt;=1,H11-$G$1*TAN(ASIN($N$11*SQRT(-10*(E12-1)*$G$1/2))),H11)</f>
        <v>2.5566073198359174</v>
      </c>
      <c r="I12" s="16">
        <f>IF(ABS($N$11*SQRT(-10*(E12-1)*$G$1/2))&lt;=1,I11+$G$1,I11)</f>
        <v>-3</v>
      </c>
      <c r="J12" s="1"/>
      <c r="K12" s="1"/>
      <c r="L12" s="1"/>
      <c r="M12" s="5"/>
      <c r="N12" s="5"/>
      <c r="O12" s="5"/>
      <c r="P12" s="1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>
      <c r="A13" s="9">
        <f t="shared" si="0"/>
        <v>2.4</v>
      </c>
      <c r="B13" s="12">
        <f t="shared" si="1"/>
        <v>-1.2535693164201172</v>
      </c>
      <c r="C13" s="12">
        <f t="shared" si="2"/>
        <v>-2.8482874069369566</v>
      </c>
      <c r="D13" s="9"/>
      <c r="E13" s="9"/>
      <c r="F13" s="12">
        <f>IF(E12&lt;=$F$1,0,F12)</f>
        <v>0</v>
      </c>
      <c r="G13" s="12">
        <f>IF(E12&lt;=$F$1,G12,G12)</f>
        <v>-3</v>
      </c>
      <c r="H13" s="16">
        <f>H12</f>
        <v>2.5566073198359174</v>
      </c>
      <c r="I13" s="16">
        <f>I12</f>
        <v>-3</v>
      </c>
      <c r="J13" s="1"/>
      <c r="K13" s="1"/>
      <c r="L13" s="1"/>
      <c r="M13" s="5">
        <v>619</v>
      </c>
      <c r="N13" s="5"/>
      <c r="O13" s="5"/>
      <c r="P13" s="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>
      <c r="A14" s="9">
        <f t="shared" si="0"/>
        <v>2.6</v>
      </c>
      <c r="B14" s="12">
        <f t="shared" si="1"/>
        <v>-1.4567108807272104</v>
      </c>
      <c r="C14" s="12">
        <f t="shared" si="2"/>
        <v>-2.576352332096489</v>
      </c>
      <c r="D14" s="9"/>
      <c r="E14" s="9">
        <f>E12+1</f>
        <v>6</v>
      </c>
      <c r="F14" s="12">
        <f>IF(E14&lt;=$F$1,0,F13)</f>
        <v>0</v>
      </c>
      <c r="G14" s="12">
        <f>IF(E14&lt;=$F$1,G13+$G$1,G13)</f>
        <v>-3.75</v>
      </c>
      <c r="H14" s="16">
        <f>IF(ABS($N$11*SQRT(-10*(E14-1)*$G$1/2))&lt;=1,H13-$G$1*TAN(ASIN($N$11*SQRT(-10*(E14-1)*$G$1/2))),H13)</f>
        <v>4.048462835744813</v>
      </c>
      <c r="I14" s="16">
        <f>IF(ABS($N$11*SQRT(-10*(E14-1)*$G$1/2))&lt;=1,I13+$G$1,I13)</f>
        <v>-3.75</v>
      </c>
      <c r="J14" s="1"/>
      <c r="K14" s="1"/>
      <c r="L14" s="1"/>
      <c r="M14" s="5"/>
      <c r="N14" s="5"/>
      <c r="O14" s="5"/>
      <c r="P14" s="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>
      <c r="A15" s="9">
        <f t="shared" si="0"/>
        <v>2.8000000000000003</v>
      </c>
      <c r="B15" s="12">
        <f t="shared" si="1"/>
        <v>-1.601777979136719</v>
      </c>
      <c r="C15" s="12">
        <f t="shared" si="2"/>
        <v>-2.269479855265038</v>
      </c>
      <c r="D15" s="9"/>
      <c r="E15" s="9"/>
      <c r="F15" s="12">
        <f>IF(E14&lt;=$F$1,11,F14)</f>
        <v>11</v>
      </c>
      <c r="G15" s="12">
        <f>IF(E14&lt;=$F$1,G14,G14)</f>
        <v>-3.75</v>
      </c>
      <c r="H15" s="16">
        <f>H14</f>
        <v>4.048462835744813</v>
      </c>
      <c r="I15" s="16">
        <f>I14</f>
        <v>-3.75</v>
      </c>
      <c r="J15" s="1"/>
      <c r="K15" s="1"/>
      <c r="L15" s="1"/>
      <c r="M15" s="5"/>
      <c r="N15" s="5"/>
      <c r="O15" s="5"/>
      <c r="P15" s="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>
      <c r="A16" s="9">
        <f t="shared" si="0"/>
        <v>3.0000000000000004</v>
      </c>
      <c r="B16" s="12">
        <f t="shared" si="1"/>
        <v>-1.6829872442207574</v>
      </c>
      <c r="C16" s="12">
        <f t="shared" si="2"/>
        <v>-1.9399040137017733</v>
      </c>
      <c r="D16" s="9"/>
      <c r="E16" s="9">
        <f>E14+1</f>
        <v>7</v>
      </c>
      <c r="F16" s="12">
        <f>IF(E16&lt;=$F$1,F15,F78)</f>
        <v>11</v>
      </c>
      <c r="G16" s="12">
        <f>IF(E16&lt;=$F$1,G15+$G$1,G15)</f>
        <v>-4.5</v>
      </c>
      <c r="H16" s="16">
        <f>IF(ABS($N$11*SQRT(-10*(E16-1)*$G$1/2))&lt;=1,H15-$G$1*TAN(ASIN($N$11*SQRT(-10*(E16-1)*$G$1/2))),H15)</f>
        <v>7.6260791635516245</v>
      </c>
      <c r="I16" s="16">
        <f>IF(ABS($N$11*SQRT(-10*(E16-1)*$G$1/2))&lt;=1,I15+$G$1,I15)</f>
        <v>-4.5</v>
      </c>
      <c r="J16" s="1"/>
      <c r="K16" s="1"/>
      <c r="L16" s="1"/>
      <c r="M16" s="5"/>
      <c r="N16" s="5"/>
      <c r="O16" s="5"/>
      <c r="P16" s="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>
      <c r="A17" s="9">
        <f t="shared" si="0"/>
        <v>3.2000000000000006</v>
      </c>
      <c r="B17" s="12">
        <f t="shared" si="1"/>
        <v>-1.69710111885108</v>
      </c>
      <c r="C17" s="12">
        <f t="shared" si="2"/>
        <v>-1.600763956173113</v>
      </c>
      <c r="D17" s="9"/>
      <c r="E17" s="9"/>
      <c r="F17" s="12">
        <f>IF(E16&lt;=$F$1,0,F16)</f>
        <v>0</v>
      </c>
      <c r="G17" s="12">
        <f>IF(E16&lt;=$F$1,G16,G16)</f>
        <v>-4.5</v>
      </c>
      <c r="H17" s="16">
        <f>H16</f>
        <v>7.6260791635516245</v>
      </c>
      <c r="I17" s="16">
        <f>I16</f>
        <v>-4.5</v>
      </c>
      <c r="J17" s="1"/>
      <c r="K17" s="1"/>
      <c r="L17" s="1"/>
      <c r="M17" s="5"/>
      <c r="N17" s="5"/>
      <c r="O17" s="5"/>
      <c r="P17" s="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s="9">
        <f t="shared" si="0"/>
        <v>3.400000000000001</v>
      </c>
      <c r="B18" s="12">
        <f t="shared" si="1"/>
        <v>-1.6435569273850832</v>
      </c>
      <c r="C18" s="12">
        <f t="shared" si="2"/>
        <v>-1.2655801265543853</v>
      </c>
      <c r="D18" s="9"/>
      <c r="E18" s="9">
        <f>E16+1</f>
        <v>8</v>
      </c>
      <c r="F18" s="12">
        <f>IF(E18&lt;=$F$1,0,F17)</f>
        <v>0</v>
      </c>
      <c r="G18" s="12">
        <f>IF(E18&lt;=$F$1,G17+$G$1,G17)</f>
        <v>-5.25</v>
      </c>
      <c r="H18" s="16">
        <f>IF(ABS($N$11*SQRT(-10*(E18-1)*$G$1/2))&lt;=1,H17-$G$1*TAN(ASIN($N$11*SQRT(-10*(E18-1)*$G$1/2))),H17)</f>
        <v>7.6260791635516245</v>
      </c>
      <c r="I18" s="16">
        <f>IF(ABS($N$11*SQRT(-10*(E18-1)*$G$1/2))&lt;=1,I17+$G$1,I17)</f>
        <v>-4.5</v>
      </c>
      <c r="J18" s="1"/>
      <c r="K18" s="1"/>
      <c r="L18" s="1"/>
      <c r="M18" s="5"/>
      <c r="N18" s="5"/>
      <c r="O18" s="5"/>
      <c r="P18" s="1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>
      <c r="A19" s="9">
        <f t="shared" si="0"/>
        <v>3.600000000000001</v>
      </c>
      <c r="B19" s="12">
        <f t="shared" si="1"/>
        <v>-1.524489307768049</v>
      </c>
      <c r="C19" s="12">
        <f t="shared" si="2"/>
        <v>-0.9477152463987495</v>
      </c>
      <c r="D19" s="9"/>
      <c r="E19" s="9"/>
      <c r="F19" s="12">
        <f>IF(E18&lt;=$F$1,11,F18)</f>
        <v>11</v>
      </c>
      <c r="G19" s="12">
        <f>IF(E18&lt;=$F$1,G18,G18)</f>
        <v>-5.25</v>
      </c>
      <c r="H19" s="16">
        <f>H18</f>
        <v>7.6260791635516245</v>
      </c>
      <c r="I19" s="16">
        <f>I18</f>
        <v>-4.5</v>
      </c>
      <c r="J19" s="1"/>
      <c r="K19" s="1"/>
      <c r="L19" s="1"/>
      <c r="M19" s="5"/>
      <c r="N19" s="5"/>
      <c r="O19" s="5"/>
      <c r="P19" s="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>
      <c r="A20" s="9">
        <f t="shared" si="0"/>
        <v>3.800000000000001</v>
      </c>
      <c r="B20" s="12">
        <f t="shared" si="1"/>
        <v>-1.3446451102545072</v>
      </c>
      <c r="C20" s="12">
        <f t="shared" si="2"/>
        <v>-0.659841585397376</v>
      </c>
      <c r="D20" s="9"/>
      <c r="E20" s="9">
        <f>E18+1</f>
        <v>9</v>
      </c>
      <c r="F20" s="12" t="e">
        <f>IF(E20&lt;=$F$1,F19,F82)</f>
        <v>#REF!</v>
      </c>
      <c r="G20" s="12">
        <f>IF(E20&lt;=$F$1,G19+$G$1,G19)</f>
        <v>-5.25</v>
      </c>
      <c r="H20" s="16">
        <f>IF(ABS($N$11*SQRT(-10*(E20-1)*$G$1/2))&lt;=1,H19-$G$1*TAN(ASIN($N$11*SQRT(-10*(E20-1)*$G$1/2))),H19)</f>
        <v>7.6260791635516245</v>
      </c>
      <c r="I20" s="16">
        <f>IF(ABS($N$11*SQRT(-10*(E20-1)*$G$1/2))&lt;=1,I19+$G$1,I19)</f>
        <v>-4.5</v>
      </c>
      <c r="J20" s="1"/>
      <c r="K20" s="17" t="s">
        <v>0</v>
      </c>
      <c r="L20" s="1"/>
      <c r="M20" s="5"/>
      <c r="N20" s="5"/>
      <c r="O20" s="5"/>
      <c r="P20" s="1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9">
        <f t="shared" si="0"/>
        <v>4.000000000000001</v>
      </c>
      <c r="B21" s="12">
        <f t="shared" si="1"/>
        <v>-1.111194155468139</v>
      </c>
      <c r="C21" s="12">
        <f t="shared" si="2"/>
        <v>-0.4134357579765209</v>
      </c>
      <c r="D21" s="9"/>
      <c r="E21" s="9"/>
      <c r="F21" s="12" t="e">
        <f>IF(E20&lt;=$F$1,0,F20)</f>
        <v>#REF!</v>
      </c>
      <c r="G21" s="12">
        <f>IF(E20&lt;=$F$1,G20,G20)</f>
        <v>-5.25</v>
      </c>
      <c r="H21" s="16">
        <f>H20</f>
        <v>7.6260791635516245</v>
      </c>
      <c r="I21" s="16">
        <f>I20</f>
        <v>-4.5</v>
      </c>
      <c r="J21" s="1"/>
      <c r="K21" s="1"/>
      <c r="L21" s="1"/>
      <c r="M21" s="5"/>
      <c r="N21" s="5"/>
      <c r="O21" s="5"/>
      <c r="P21" s="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>
      <c r="A22" s="9">
        <f t="shared" si="0"/>
        <v>4.200000000000001</v>
      </c>
      <c r="B22" s="12">
        <f t="shared" si="1"/>
        <v>-0.8334433962791877</v>
      </c>
      <c r="C22" s="12">
        <f t="shared" si="2"/>
        <v>-0.21832118689689928</v>
      </c>
      <c r="D22" s="9"/>
      <c r="E22" s="9">
        <f>E20+1</f>
        <v>10</v>
      </c>
      <c r="F22" s="12" t="e">
        <f>IF(E22&lt;=$F$1,0,F21)</f>
        <v>#REF!</v>
      </c>
      <c r="G22" s="12">
        <f>IF(E22&lt;=$F$1,G21+$G$1,G21)</f>
        <v>-5.25</v>
      </c>
      <c r="H22" s="16">
        <f>IF(ABS($N$11*SQRT(-10*(E22-1)*$G$1/2))&lt;=1,H21-$G$1*TAN(ASIN($N$11*SQRT(-10*(E22-1)*$G$1/2))),H21)</f>
        <v>7.6260791635516245</v>
      </c>
      <c r="I22" s="16">
        <f>IF(ABS($N$11*SQRT(-10*(E22-1)*$G$1/2))&lt;=1,I21+$G$1,I21)</f>
        <v>-4.5</v>
      </c>
      <c r="J22" s="1"/>
      <c r="K22" s="1"/>
      <c r="L22" s="1"/>
      <c r="M22" s="5"/>
      <c r="N22" s="5"/>
      <c r="O22" s="5"/>
      <c r="P22" s="1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>
      <c r="A23" s="9">
        <f t="shared" si="0"/>
        <v>4.400000000000001</v>
      </c>
      <c r="B23" s="12">
        <f t="shared" si="1"/>
        <v>-0.5224658789633114</v>
      </c>
      <c r="C23" s="12">
        <f t="shared" si="2"/>
        <v>-0.08227647438782215</v>
      </c>
      <c r="D23" s="9"/>
      <c r="E23" s="9"/>
      <c r="F23" s="12" t="e">
        <f>IF(E22&lt;=$F$1,11,F22)</f>
        <v>#REF!</v>
      </c>
      <c r="G23" s="12">
        <f>IF(E22&lt;=$F$1,G22,G22)</f>
        <v>-5.25</v>
      </c>
      <c r="H23" s="16">
        <f>H22</f>
        <v>7.6260791635516245</v>
      </c>
      <c r="I23" s="16">
        <f>I22</f>
        <v>-4.5</v>
      </c>
      <c r="J23" s="5"/>
      <c r="K23" s="5"/>
      <c r="L23" s="5"/>
      <c r="M23" s="5"/>
      <c r="N23" s="5"/>
      <c r="O23" s="5"/>
      <c r="P23" s="1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>
      <c r="A24" s="9">
        <f t="shared" si="0"/>
        <v>4.600000000000001</v>
      </c>
      <c r="B24" s="12">
        <f t="shared" si="1"/>
        <v>-0.1906592957895903</v>
      </c>
      <c r="C24" s="12">
        <f t="shared" si="2"/>
        <v>-0.01072529382311016</v>
      </c>
      <c r="D24" s="9"/>
      <c r="E24" s="9">
        <f>E22+1</f>
        <v>11</v>
      </c>
      <c r="F24" s="12" t="e">
        <f>IF(E24&lt;=$F$1,F23,F86)</f>
        <v>#REF!</v>
      </c>
      <c r="G24" s="12">
        <f>IF(E24&lt;=$F$1,G23+$G$1,G23)</f>
        <v>-5.25</v>
      </c>
      <c r="H24" s="16">
        <f>IF(ABS($N$11*SQRT(-10*(E24-1)*$G$1/2))&lt;=1,H23-$G$1*TAN(ASIN($N$11*SQRT(-10*(E24-1)*$G$1/2))),H23)</f>
        <v>7.6260791635516245</v>
      </c>
      <c r="I24" s="16">
        <f>IF(ABS($N$11*SQRT(-10*(E24-1)*$G$1/2))&lt;=1,I23+$G$1,I23)</f>
        <v>-4.5</v>
      </c>
      <c r="J24" s="5"/>
      <c r="K24" s="5" t="s">
        <v>11</v>
      </c>
      <c r="L24" s="5"/>
      <c r="M24" s="5"/>
      <c r="N24" s="5"/>
      <c r="O24" s="5"/>
      <c r="P24" s="1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.75">
      <c r="A25" s="9">
        <f t="shared" si="0"/>
        <v>4.800000000000002</v>
      </c>
      <c r="B25" s="12">
        <f t="shared" si="1"/>
        <v>0.14874827184706188</v>
      </c>
      <c r="C25" s="12">
        <f t="shared" si="2"/>
        <v>-0.00652016497907093</v>
      </c>
      <c r="D25" s="9"/>
      <c r="E25" s="9"/>
      <c r="F25" s="12" t="e">
        <f>IF(E24&lt;=$F$1,0,F24)</f>
        <v>#REF!</v>
      </c>
      <c r="G25" s="12">
        <f>IF(E24&lt;=$F$1,G24,G24)</f>
        <v>-5.25</v>
      </c>
      <c r="H25" s="16">
        <f>H24</f>
        <v>7.6260791635516245</v>
      </c>
      <c r="I25" s="16">
        <f>I24</f>
        <v>-4.5</v>
      </c>
      <c r="J25" s="5"/>
      <c r="K25" s="7">
        <f>H1</f>
        <v>0</v>
      </c>
      <c r="L25" s="7">
        <f>IF($M$6=0,$J$3*(H1/$J$3-$J$1*SIN(H1/$J$3)),0)</f>
        <v>0</v>
      </c>
      <c r="M25" s="7">
        <f>IF($M$6=0,-$J$3*(1-$J$1*COS(H1/$J$3)),0)</f>
        <v>0</v>
      </c>
      <c r="N25" s="5"/>
      <c r="O25" s="5"/>
      <c r="P25" s="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9">
        <f t="shared" si="0"/>
        <v>5.000000000000002</v>
      </c>
      <c r="B26" s="12">
        <f t="shared" si="1"/>
        <v>0.48222571528748753</v>
      </c>
      <c r="C26" s="12">
        <f t="shared" si="2"/>
        <v>-0.06982873307266546</v>
      </c>
      <c r="D26" s="9"/>
      <c r="E26" s="9">
        <f>E24+1</f>
        <v>12</v>
      </c>
      <c r="F26" s="12" t="e">
        <f>IF(E26&lt;=$F$1,0,F25)</f>
        <v>#REF!</v>
      </c>
      <c r="G26" s="12">
        <f>IF(E26&lt;=$F$1,G25+$G$1,G25)</f>
        <v>-5.25</v>
      </c>
      <c r="H26" s="16">
        <f>IF(ABS($N$11*SQRT(-10*(E26-1)*$G$1/2))&lt;=1,H25-$G$1*TAN(ASIN($N$11*SQRT(-10*(E26-1)*$G$1/2))),H25)</f>
        <v>7.6260791635516245</v>
      </c>
      <c r="I26" s="16">
        <f>IF(ABS($N$11*SQRT(-10*(E26-1)*$G$1/2))&lt;=1,I25+$G$1,I25)</f>
        <v>-4.5</v>
      </c>
      <c r="J26" s="5"/>
      <c r="K26" s="5"/>
      <c r="L26" s="7">
        <f>IF($M$6=0,H1,0)</f>
        <v>0</v>
      </c>
      <c r="M26" s="7">
        <f>IF($M$6=0,-J3,0)</f>
        <v>-1.7</v>
      </c>
      <c r="N26" s="5"/>
      <c r="O26" s="5"/>
      <c r="P26" s="1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>
      <c r="A27" s="9">
        <f t="shared" si="0"/>
        <v>5.200000000000002</v>
      </c>
      <c r="B27" s="12">
        <f t="shared" si="1"/>
        <v>0.7964783412106438</v>
      </c>
      <c r="C27" s="12">
        <f t="shared" si="2"/>
        <v>-0.19812708527574108</v>
      </c>
      <c r="D27" s="9"/>
      <c r="E27" s="9"/>
      <c r="F27" s="12" t="e">
        <f>IF(E26&lt;=$F$1,11,F26)</f>
        <v>#REF!</v>
      </c>
      <c r="G27" s="12">
        <f>IF(E26&lt;=$F$1,G26,G26)</f>
        <v>-5.25</v>
      </c>
      <c r="H27" s="16">
        <f>H26</f>
        <v>7.6260791635516245</v>
      </c>
      <c r="I27" s="16">
        <f>I26</f>
        <v>-4.5</v>
      </c>
      <c r="J27" s="1"/>
      <c r="K27" s="1"/>
      <c r="L27" s="1"/>
      <c r="M27" s="5"/>
      <c r="N27" s="5"/>
      <c r="O27" s="5"/>
      <c r="P27" s="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>
      <c r="A28" s="9">
        <f t="shared" si="0"/>
        <v>5.400000000000002</v>
      </c>
      <c r="B28" s="12">
        <f t="shared" si="1"/>
        <v>1.0789778891024813</v>
      </c>
      <c r="C28" s="12">
        <f t="shared" si="2"/>
        <v>-0.38630037115482363</v>
      </c>
      <c r="D28" s="9"/>
      <c r="E28" s="9">
        <f>E26+1</f>
        <v>13</v>
      </c>
      <c r="F28" s="12" t="e">
        <f>IF(E28&lt;=$F$1,F27,F90)</f>
        <v>#REF!</v>
      </c>
      <c r="G28" s="12">
        <f>IF(E28&lt;=$F$1,G27+$G$1,G27)</f>
        <v>-5.25</v>
      </c>
      <c r="H28" s="16">
        <f>IF(ABS($N$11*SQRT(-10*(E28-1)*$G$1/2))&lt;=1,H27-$G$1*TAN(ASIN($N$11*SQRT(-10*(E28-1)*$G$1/2))),H27)</f>
        <v>7.6260791635516245</v>
      </c>
      <c r="I28" s="16">
        <f>IF(ABS($N$11*SQRT(-10*(E28-1)*$G$1/2))&lt;=1,I27+$G$1,I27)</f>
        <v>-4.5</v>
      </c>
      <c r="J28" s="1"/>
      <c r="K28" s="1"/>
      <c r="L28" s="1"/>
      <c r="M28" s="1"/>
      <c r="N28" s="1"/>
      <c r="O28" s="1"/>
      <c r="P28" s="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>
      <c r="A29" s="9">
        <f t="shared" si="0"/>
        <v>5.600000000000002</v>
      </c>
      <c r="B29" s="12">
        <f t="shared" si="1"/>
        <v>1.318461993467427</v>
      </c>
      <c r="C29" s="12">
        <f t="shared" si="2"/>
        <v>-0.6268467156170567</v>
      </c>
      <c r="D29" s="9"/>
      <c r="E29" s="9"/>
      <c r="F29" s="12" t="e">
        <f>IF(E28&lt;=$F$1,0,F28)</f>
        <v>#REF!</v>
      </c>
      <c r="G29" s="12">
        <f>IF(E28&lt;=$F$1,G28,G28)</f>
        <v>-5.25</v>
      </c>
      <c r="H29" s="16">
        <f>H28</f>
        <v>7.6260791635516245</v>
      </c>
      <c r="I29" s="16">
        <f>I28</f>
        <v>-4.5</v>
      </c>
      <c r="J29" s="1"/>
      <c r="K29" s="1"/>
      <c r="L29" s="1"/>
      <c r="M29" s="1"/>
      <c r="N29" s="1"/>
      <c r="O29" s="1"/>
      <c r="P29" s="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>
      <c r="A30" s="9">
        <f t="shared" si="0"/>
        <v>5.8000000000000025</v>
      </c>
      <c r="B30" s="12">
        <f t="shared" si="1"/>
        <v>1.5053831788002443</v>
      </c>
      <c r="C30" s="12">
        <f t="shared" si="2"/>
        <v>-0.9101762949966165</v>
      </c>
      <c r="D30" s="9"/>
      <c r="E30" s="9">
        <f>E28+1</f>
        <v>14</v>
      </c>
      <c r="F30" s="12" t="e">
        <f>IF(E30&lt;=$F$1,0,F29)</f>
        <v>#REF!</v>
      </c>
      <c r="G30" s="12">
        <f>IF(E30&lt;=$F$1,G29+$G$1,G29)</f>
        <v>-5.25</v>
      </c>
      <c r="H30" s="16">
        <f>IF(ABS($N$11*SQRT(-10*(E30-1)*$G$1/2))&lt;=1,H29-$G$1*TAN(ASIN($N$11*SQRT(-10*(E30-1)*$G$1/2))),H29)</f>
        <v>7.6260791635516245</v>
      </c>
      <c r="I30" s="16">
        <f>IF(ABS($N$11*SQRT(-10*(E30-1)*$G$1/2))&lt;=1,I29+$G$1,I29)</f>
        <v>-4.5</v>
      </c>
      <c r="J30" s="1"/>
      <c r="K30" s="1"/>
      <c r="L30" s="1"/>
      <c r="M30" s="1"/>
      <c r="N30" s="1"/>
      <c r="O30" s="1"/>
      <c r="P30" s="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>
      <c r="A31" s="9">
        <f t="shared" si="0"/>
        <v>6.000000000000003</v>
      </c>
      <c r="B31" s="12">
        <f t="shared" si="1"/>
        <v>1.6322894873056235</v>
      </c>
      <c r="C31" s="12">
        <f t="shared" si="2"/>
        <v>-1.2249936530618304</v>
      </c>
      <c r="D31" s="9"/>
      <c r="E31" s="9"/>
      <c r="F31" s="12" t="e">
        <f>IF(E30&lt;=$F$1,11,F30)</f>
        <v>#REF!</v>
      </c>
      <c r="G31" s="12">
        <f>IF(E30&lt;=$F$1,G30,G30)</f>
        <v>-5.25</v>
      </c>
      <c r="H31" s="16">
        <f>H30</f>
        <v>7.6260791635516245</v>
      </c>
      <c r="I31" s="16">
        <f>I30</f>
        <v>-4.5</v>
      </c>
      <c r="J31" s="1"/>
      <c r="K31" s="1"/>
      <c r="L31" s="1"/>
      <c r="M31" s="1"/>
      <c r="N31" s="1"/>
      <c r="O31" s="1"/>
      <c r="P31" s="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>
      <c r="A32" s="9">
        <f t="shared" si="0"/>
        <v>6.200000000000003</v>
      </c>
      <c r="B32" s="12">
        <f t="shared" si="1"/>
        <v>1.69412156493947</v>
      </c>
      <c r="C32" s="12">
        <f t="shared" si="2"/>
        <v>-1.5587480152102606</v>
      </c>
      <c r="D32" s="9"/>
      <c r="E32" s="9">
        <f>E30+1</f>
        <v>15</v>
      </c>
      <c r="F32" s="12" t="e">
        <f>IF(E32&lt;=$F$1,F31,F94)</f>
        <v>#REF!</v>
      </c>
      <c r="G32" s="12">
        <f>IF(E32&lt;=$F$1,G31+$G$1,G31)</f>
        <v>-5.25</v>
      </c>
      <c r="H32" s="16">
        <f>IF(ABS($N$11*SQRT(-10*(E32-1)*$G$1/2))&lt;=1,H31-$G$1*TAN(ASIN($N$11*SQRT(-10*(E32-1)*$G$1/2))),H31)</f>
        <v>7.6260791635516245</v>
      </c>
      <c r="I32" s="16">
        <f>IF(ABS($N$11*SQRT(-10*(E32-1)*$G$1/2))&lt;=1,I31+$G$1,I31)</f>
        <v>-4.5</v>
      </c>
      <c r="J32" s="1"/>
      <c r="K32" s="1"/>
      <c r="L32" s="1"/>
      <c r="M32" s="1"/>
      <c r="N32" s="1"/>
      <c r="O32" s="1"/>
      <c r="P32" s="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>
      <c r="A33" s="9">
        <f t="shared" si="0"/>
        <v>6.400000000000003</v>
      </c>
      <c r="B33" s="12">
        <f t="shared" si="1"/>
        <v>1.688414361888927</v>
      </c>
      <c r="C33" s="12">
        <f t="shared" si="2"/>
        <v>-1.8981336482458437</v>
      </c>
      <c r="D33" s="9"/>
      <c r="E33" s="9"/>
      <c r="F33" s="12" t="e">
        <f>IF(E32&lt;=$F$1,0,F32)</f>
        <v>#REF!</v>
      </c>
      <c r="G33" s="12">
        <f>IF(E32&lt;=$F$1,G32,G32)</f>
        <v>-5.25</v>
      </c>
      <c r="H33" s="16">
        <f>H32</f>
        <v>7.6260791635516245</v>
      </c>
      <c r="I33" s="16">
        <f>I32</f>
        <v>-4.5</v>
      </c>
      <c r="J33" s="1"/>
      <c r="K33" s="1"/>
      <c r="L33" s="1"/>
      <c r="M33" s="1"/>
      <c r="N33" s="1"/>
      <c r="O33" s="1"/>
      <c r="P33" s="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>
      <c r="A34" s="12">
        <v>0</v>
      </c>
      <c r="B34" s="12">
        <f>IF($M$1=0,$J$3*(A34-$J$1*SIN(A34)),0)</f>
        <v>0</v>
      </c>
      <c r="C34" s="12"/>
      <c r="D34" s="12">
        <f>IF($M$1=0,$J$3*(-1+$J$1*COS(A34)),0)</f>
        <v>0</v>
      </c>
      <c r="E34" s="9">
        <f>E32+1</f>
        <v>16</v>
      </c>
      <c r="F34" s="12" t="e">
        <f>IF(E34&lt;=$F$1,0,F33)</f>
        <v>#REF!</v>
      </c>
      <c r="G34" s="12">
        <f>IF(E34&lt;=$F$1,G33+$G$1,G33)</f>
        <v>-5.25</v>
      </c>
      <c r="H34" s="16">
        <f>IF(ABS($N$11*SQRT(-10*(E34-1)*$G$1/2))&lt;=1,H33-$G$1*TAN(ASIN($N$11*SQRT(-10*(E34-1)*$G$1/2))),H33)</f>
        <v>7.6260791635516245</v>
      </c>
      <c r="I34" s="16">
        <f>IF(ABS($N$11*SQRT(-10*(E34-1)*$G$1/2))&lt;=1,I33+$G$1,I33)</f>
        <v>-4.5</v>
      </c>
      <c r="J34" s="1"/>
      <c r="K34" s="1"/>
      <c r="L34" s="1"/>
      <c r="M34" s="1"/>
      <c r="N34" s="1"/>
      <c r="O34" s="1"/>
      <c r="P34" s="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12">
        <f aca="true" t="shared" si="3" ref="A35:A65">A34+0.2</f>
        <v>0.2</v>
      </c>
      <c r="B35" s="12">
        <f aca="true" t="shared" si="4" ref="B35:B65">IF($M$1=0,$J$3*(A35-$J$1*SIN(A35)),0)</f>
        <v>0.002262137648395951</v>
      </c>
      <c r="C35" s="12"/>
      <c r="D35" s="12">
        <f aca="true" t="shared" si="5" ref="D35:D87">IF($M$1=0,$J$3*(-1+$J$1*COS(A35)),0)</f>
        <v>-0.033886817669889234</v>
      </c>
      <c r="E35" s="9"/>
      <c r="F35" s="12" t="e">
        <f>IF(E34&lt;=$F$1,11,F34)</f>
        <v>#REF!</v>
      </c>
      <c r="G35" s="12">
        <f>IF(E34&lt;=$F$1,G34,G34)</f>
        <v>-5.25</v>
      </c>
      <c r="H35" s="16">
        <f>H34</f>
        <v>7.6260791635516245</v>
      </c>
      <c r="I35" s="16">
        <f>I34</f>
        <v>-4.5</v>
      </c>
      <c r="J35" s="1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12">
        <f t="shared" si="3"/>
        <v>0.4</v>
      </c>
      <c r="B36" s="12">
        <f t="shared" si="4"/>
        <v>0.01798881807529415</v>
      </c>
      <c r="C36" s="12"/>
      <c r="D36" s="12">
        <f t="shared" si="5"/>
        <v>-0.13419631019509531</v>
      </c>
      <c r="E36" s="9">
        <f>E34+1</f>
        <v>17</v>
      </c>
      <c r="F36" s="12" t="e">
        <f>IF(E36&lt;=$F$1,F35,F98)</f>
        <v>#REF!</v>
      </c>
      <c r="G36" s="12">
        <f>IF(E36&lt;=$F$1,G35+$G$1,G35)</f>
        <v>-5.25</v>
      </c>
      <c r="H36" s="16">
        <f>IF(ABS($N$11*SQRT(-10*(E36-1)*$G$1/2))&lt;=1,H35-$G$1*TAN(ASIN($N$11*SQRT(-10*(E36-1)*$G$1/2))),H35)</f>
        <v>7.6260791635516245</v>
      </c>
      <c r="I36" s="16">
        <f>IF(ABS($N$11*SQRT(-10*(E36-1)*$G$1/2))&lt;=1,I35+$G$1,I35)</f>
        <v>-4.5</v>
      </c>
      <c r="J36" s="1"/>
      <c r="K36" s="1"/>
      <c r="L36" s="1"/>
      <c r="M36" s="1"/>
      <c r="N36" s="1"/>
      <c r="O36" s="1"/>
      <c r="P36" s="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>
      <c r="A37" s="12">
        <f t="shared" si="3"/>
        <v>0.6000000000000001</v>
      </c>
      <c r="B37" s="12">
        <f t="shared" si="4"/>
        <v>0.06010779522843983</v>
      </c>
      <c r="C37" s="12"/>
      <c r="D37" s="12">
        <f t="shared" si="5"/>
        <v>-0.29692945465354703</v>
      </c>
      <c r="E37" s="9"/>
      <c r="F37" s="12" t="e">
        <f>IF(E36&lt;=$F$1,0,F36)</f>
        <v>#REF!</v>
      </c>
      <c r="G37" s="12">
        <f>IF(E36&lt;=$F$1,G36,G36)</f>
        <v>-5.25</v>
      </c>
      <c r="H37" s="16">
        <f>H36</f>
        <v>7.6260791635516245</v>
      </c>
      <c r="I37" s="16">
        <f>I36</f>
        <v>-4.5</v>
      </c>
      <c r="J37" s="1"/>
      <c r="K37" s="1"/>
      <c r="L37" s="1"/>
      <c r="M37" s="1"/>
      <c r="N37" s="1"/>
      <c r="O37" s="1"/>
      <c r="P37" s="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>
      <c r="A38" s="12">
        <f t="shared" si="3"/>
        <v>0.8</v>
      </c>
      <c r="B38" s="12">
        <f t="shared" si="4"/>
        <v>0.14049464547081134</v>
      </c>
      <c r="C38" s="12"/>
      <c r="D38" s="12">
        <f t="shared" si="5"/>
        <v>-0.5155985941098188</v>
      </c>
      <c r="E38" s="9">
        <f>E36+1</f>
        <v>18</v>
      </c>
      <c r="F38" s="12" t="e">
        <f>IF(E38&lt;=$F$1,0,F37)</f>
        <v>#REF!</v>
      </c>
      <c r="G38" s="12">
        <f>IF(E38&lt;=$F$1,G37+$G$1,G37)</f>
        <v>-5.25</v>
      </c>
      <c r="H38" s="16">
        <f>IF(ABS($N$11*SQRT(-10*(E38-1)*$G$1/2))&lt;=1,H37-$G$1*TAN(ASIN($N$11*SQRT(-10*(E38-1)*$G$1/2))),H37)</f>
        <v>7.6260791635516245</v>
      </c>
      <c r="I38" s="16">
        <f>IF(ABS($N$11*SQRT(-10*(E38-1)*$G$1/2))&lt;=1,I37+$G$1,I37)</f>
        <v>-4.5</v>
      </c>
      <c r="J38" s="1"/>
      <c r="K38" s="1"/>
      <c r="L38" s="1"/>
      <c r="M38" s="1"/>
      <c r="N38" s="1"/>
      <c r="O38" s="1"/>
      <c r="P38" s="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12">
        <f t="shared" si="3"/>
        <v>1</v>
      </c>
      <c r="B39" s="12">
        <f t="shared" si="4"/>
        <v>0.26949932582657593</v>
      </c>
      <c r="C39" s="12"/>
      <c r="D39" s="12">
        <f t="shared" si="5"/>
        <v>-0.7814860800241624</v>
      </c>
      <c r="E39" s="9"/>
      <c r="F39" s="12" t="e">
        <f>IF(E38&lt;=$F$1,11,F38)</f>
        <v>#REF!</v>
      </c>
      <c r="G39" s="12">
        <f>IF(E38&lt;=$F$1,G38,G38)</f>
        <v>-5.25</v>
      </c>
      <c r="H39" s="16">
        <f>H38</f>
        <v>7.6260791635516245</v>
      </c>
      <c r="I39" s="16">
        <f>I38</f>
        <v>-4.5</v>
      </c>
      <c r="J39" s="1"/>
      <c r="K39" s="1"/>
      <c r="L39" s="1"/>
      <c r="M39" s="1"/>
      <c r="N39" s="1"/>
      <c r="O39" s="1"/>
      <c r="P39" s="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12">
        <f t="shared" si="3"/>
        <v>1.2</v>
      </c>
      <c r="B40" s="12">
        <f t="shared" si="4"/>
        <v>0.4555335538557152</v>
      </c>
      <c r="C40" s="12"/>
      <c r="D40" s="12">
        <f t="shared" si="5"/>
        <v>-1.0839918173896548</v>
      </c>
      <c r="E40" s="9">
        <f>E38+1</f>
        <v>19</v>
      </c>
      <c r="F40" s="12" t="e">
        <f>IF(E40&lt;=$F$1,F39,F102)</f>
        <v>#REF!</v>
      </c>
      <c r="G40" s="12">
        <f>IF(E40&lt;=$F$1,G39+$G$1,G39)</f>
        <v>-5.25</v>
      </c>
      <c r="H40" s="16">
        <f>IF(ABS($N$11*SQRT(-10*(E40-1)*$G$1/2))&lt;=1,H39-$G$1*TAN(ASIN($N$11*SQRT(-10*(E40-1)*$G$1/2))),H39)</f>
        <v>7.6260791635516245</v>
      </c>
      <c r="I40" s="16">
        <f>IF(ABS($N$11*SQRT(-10*(E40-1)*$G$1/2))&lt;=1,I39+$G$1,I39)</f>
        <v>-4.5</v>
      </c>
      <c r="J40" s="1"/>
      <c r="K40" s="1"/>
      <c r="L40" s="1"/>
      <c r="M40" s="1"/>
      <c r="N40" s="1"/>
      <c r="O40" s="1"/>
      <c r="P40" s="1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A41" s="12">
        <f t="shared" si="3"/>
        <v>1.4</v>
      </c>
      <c r="B41" s="12">
        <f t="shared" si="4"/>
        <v>0.7047354590196175</v>
      </c>
      <c r="C41" s="12"/>
      <c r="D41" s="12">
        <f t="shared" si="5"/>
        <v>-1.4110558570695901</v>
      </c>
      <c r="E41" s="9"/>
      <c r="F41" s="12" t="e">
        <f>IF(E40&lt;=$F$1,0,F40)</f>
        <v>#REF!</v>
      </c>
      <c r="G41" s="12">
        <f>IF(E40&lt;=$F$1,G40,G40)</f>
        <v>-5.25</v>
      </c>
      <c r="H41" s="16">
        <f>H40</f>
        <v>7.6260791635516245</v>
      </c>
      <c r="I41" s="16">
        <f>I40</f>
        <v>-4.5</v>
      </c>
      <c r="J41" s="1"/>
      <c r="K41" s="1"/>
      <c r="L41" s="1"/>
      <c r="M41" s="1"/>
      <c r="N41" s="1"/>
      <c r="O41" s="1"/>
      <c r="P41" s="1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>
      <c r="A42" s="12">
        <f t="shared" si="3"/>
        <v>1.5999999999999999</v>
      </c>
      <c r="B42" s="12">
        <f t="shared" si="4"/>
        <v>1.0207248748294409</v>
      </c>
      <c r="C42" s="12"/>
      <c r="D42" s="12">
        <f t="shared" si="5"/>
        <v>-1.7496391879121906</v>
      </c>
      <c r="E42" s="9">
        <f>E40+1</f>
        <v>20</v>
      </c>
      <c r="F42" s="12" t="e">
        <f>IF(E42&lt;=$F$1,0,F41)</f>
        <v>#REF!</v>
      </c>
      <c r="G42" s="12">
        <f>IF(E42&lt;=$F$1,G41+$G$1,G41)</f>
        <v>-5.25</v>
      </c>
      <c r="H42" s="16">
        <f>IF(ABS($N$11*SQRT(-10*(E42-1)*$G$1/2))&lt;=1,H41-$G$1*TAN(ASIN($N$11*SQRT(-10*(E42-1)*$G$1/2))),H41)</f>
        <v>7.6260791635516245</v>
      </c>
      <c r="I42" s="16">
        <f>IF(ABS($N$11*SQRT(-10*(E42-1)*$G$1/2))&lt;=1,I41+$G$1,I41)</f>
        <v>-4.5</v>
      </c>
      <c r="J42" s="1"/>
      <c r="K42" s="1"/>
      <c r="L42" s="1"/>
      <c r="M42" s="1"/>
      <c r="N42" s="1"/>
      <c r="O42" s="1"/>
      <c r="P42" s="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12">
        <f t="shared" si="3"/>
        <v>1.7999999999999998</v>
      </c>
      <c r="B43" s="12">
        <f t="shared" si="4"/>
        <v>1.4044590275070676</v>
      </c>
      <c r="C43" s="12"/>
      <c r="D43" s="12">
        <f t="shared" si="5"/>
        <v>-2.0862435609782475</v>
      </c>
      <c r="E43" s="9"/>
      <c r="F43" s="12" t="e">
        <f>IF(E42&lt;=$F$1,11,F42)</f>
        <v>#REF!</v>
      </c>
      <c r="G43" s="12">
        <f>IF(E42&lt;=$F$1,G42,G42)</f>
        <v>-5.25</v>
      </c>
      <c r="H43" s="16">
        <f>H42</f>
        <v>7.6260791635516245</v>
      </c>
      <c r="I43" s="16">
        <f>I42</f>
        <v>-4.5</v>
      </c>
      <c r="J43" s="1"/>
      <c r="K43" s="1"/>
      <c r="L43" s="1"/>
      <c r="M43" s="1"/>
      <c r="N43" s="1"/>
      <c r="O43" s="1"/>
      <c r="P43" s="1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>
      <c r="A44" s="12">
        <f t="shared" si="3"/>
        <v>1.9999999999999998</v>
      </c>
      <c r="B44" s="12">
        <f t="shared" si="4"/>
        <v>1.8541943743963407</v>
      </c>
      <c r="C44" s="12"/>
      <c r="D44" s="12">
        <f t="shared" si="5"/>
        <v>-2.4074496221301414</v>
      </c>
      <c r="E44" s="9">
        <f>E42+1</f>
        <v>21</v>
      </c>
      <c r="F44" s="12" t="e">
        <f>IF(E44&lt;=$F$1,F43,F106)</f>
        <v>#REF!</v>
      </c>
      <c r="G44" s="12">
        <f>IF(E44&lt;=$F$1,G43+$G$1,G43)</f>
        <v>-5.25</v>
      </c>
      <c r="H44" s="16">
        <f>IF(ABS($N$11*SQRT(-10*(E44-1)*$G$1/2))&lt;=1,H43-$G$1*TAN(ASIN($N$11*SQRT(-10*(E44-1)*$G$1/2))),H43)</f>
        <v>7.6260791635516245</v>
      </c>
      <c r="I44" s="16">
        <f>IF(ABS($N$11*SQRT(-10*(E44-1)*$G$1/2))&lt;=1,I43+$G$1,I43)</f>
        <v>-4.5</v>
      </c>
      <c r="J44" s="1"/>
      <c r="K44" s="1"/>
      <c r="L44" s="1"/>
      <c r="M44" s="1"/>
      <c r="N44" s="1"/>
      <c r="O44" s="1"/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>
      <c r="A45" s="12">
        <f t="shared" si="3"/>
        <v>2.1999999999999997</v>
      </c>
      <c r="B45" s="12">
        <f t="shared" si="4"/>
        <v>2.365556113506696</v>
      </c>
      <c r="C45" s="12"/>
      <c r="D45" s="12">
        <f t="shared" si="5"/>
        <v>-2.700451899334087</v>
      </c>
      <c r="E45" s="9"/>
      <c r="F45" s="12" t="e">
        <f>IF(E44&lt;=$F$1,0,F44)</f>
        <v>#REF!</v>
      </c>
      <c r="G45" s="12">
        <f>IF(E44&lt;=$F$1,G44,G44)</f>
        <v>-5.25</v>
      </c>
      <c r="H45" s="16">
        <f>H44</f>
        <v>7.6260791635516245</v>
      </c>
      <c r="I45" s="16">
        <f>I44</f>
        <v>-4.5</v>
      </c>
      <c r="J45" s="1"/>
      <c r="K45" s="1"/>
      <c r="L45" s="1"/>
      <c r="M45" s="1"/>
      <c r="N45" s="1"/>
      <c r="O45" s="1"/>
      <c r="P45" s="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>
      <c r="A46" s="12">
        <f t="shared" si="3"/>
        <v>2.4</v>
      </c>
      <c r="B46" s="12">
        <f t="shared" si="4"/>
        <v>2.9317125930630428</v>
      </c>
      <c r="C46" s="12"/>
      <c r="D46" s="12">
        <f t="shared" si="5"/>
        <v>-2.953569316420117</v>
      </c>
      <c r="E46" s="9">
        <f>E44+1</f>
        <v>22</v>
      </c>
      <c r="F46" s="12" t="e">
        <f>IF(E46&lt;=$F$1,0,F45)</f>
        <v>#REF!</v>
      </c>
      <c r="G46" s="12">
        <f>IF(E46&lt;=$F$1,G45+$G$1,G45)</f>
        <v>-5.25</v>
      </c>
      <c r="H46" s="16">
        <f>IF(ABS($N$11*SQRT(-10*(E46-1)*$G$1/2))&lt;=1,H45-$G$1*TAN(ASIN($N$11*SQRT(-10*(E46-1)*$G$1/2))),H45)</f>
        <v>7.6260791635516245</v>
      </c>
      <c r="I46" s="16">
        <f>IF(ABS($N$11*SQRT(-10*(E46-1)*$G$1/2))&lt;=1,I45+$G$1,I45)</f>
        <v>-4.5</v>
      </c>
      <c r="J46" s="1"/>
      <c r="K46" s="1"/>
      <c r="L46" s="1"/>
      <c r="M46" s="1"/>
      <c r="N46" s="1"/>
      <c r="O46" s="1"/>
      <c r="P46" s="1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>
      <c r="A47" s="12">
        <f t="shared" si="3"/>
        <v>2.6</v>
      </c>
      <c r="B47" s="12">
        <f t="shared" si="4"/>
        <v>3.5436476679035107</v>
      </c>
      <c r="C47" s="12"/>
      <c r="D47" s="12">
        <f t="shared" si="5"/>
        <v>-3.15671088072721</v>
      </c>
      <c r="E47" s="9"/>
      <c r="F47" s="12" t="e">
        <f>IF(E46&lt;=$F$1,11,F46)</f>
        <v>#REF!</v>
      </c>
      <c r="G47" s="12">
        <f>IF(E46&lt;=$F$1,G46,G46)</f>
        <v>-5.25</v>
      </c>
      <c r="H47" s="16">
        <f>H46</f>
        <v>7.6260791635516245</v>
      </c>
      <c r="I47" s="16">
        <f>I46</f>
        <v>-4.5</v>
      </c>
      <c r="J47" s="1"/>
      <c r="K47" s="1"/>
      <c r="L47" s="1"/>
      <c r="M47" s="1"/>
      <c r="N47" s="1"/>
      <c r="O47" s="1"/>
      <c r="P47" s="1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>
      <c r="A48" s="12">
        <f t="shared" si="3"/>
        <v>2.8000000000000003</v>
      </c>
      <c r="B48" s="12">
        <f t="shared" si="4"/>
        <v>4.190520144734962</v>
      </c>
      <c r="C48" s="12"/>
      <c r="D48" s="12">
        <f t="shared" si="5"/>
        <v>-3.301777979136719</v>
      </c>
      <c r="E48" s="9">
        <f>E46+1</f>
        <v>23</v>
      </c>
      <c r="F48" s="12" t="e">
        <f>IF(E48&lt;=$F$1,F47,F110)</f>
        <v>#REF!</v>
      </c>
      <c r="G48" s="12">
        <f>IF(E48&lt;=$F$1,G47+$G$1,G47)</f>
        <v>-5.25</v>
      </c>
      <c r="H48" s="16">
        <f>IF(ABS($N$11*SQRT(-10*(E48-1)*$G$1/2))&lt;=1,H47-$G$1*TAN(ASIN($N$11*SQRT(-10*(E48-1)*$G$1/2))),H47)</f>
        <v>7.6260791635516245</v>
      </c>
      <c r="I48" s="16">
        <f>IF(ABS($N$11*SQRT(-10*(E48-1)*$G$1/2))&lt;=1,I47+$G$1,I47)</f>
        <v>-4.5</v>
      </c>
      <c r="J48" s="1"/>
      <c r="K48" s="1"/>
      <c r="L48" s="1"/>
      <c r="M48" s="1"/>
      <c r="N48" s="1"/>
      <c r="O48" s="1"/>
      <c r="P48" s="1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>
      <c r="A49" s="12">
        <f t="shared" si="3"/>
        <v>3.0000000000000004</v>
      </c>
      <c r="B49" s="12">
        <f t="shared" si="4"/>
        <v>4.8600959862982265</v>
      </c>
      <c r="C49" s="12"/>
      <c r="D49" s="12">
        <f t="shared" si="5"/>
        <v>-3.3829872442207574</v>
      </c>
      <c r="E49" s="9"/>
      <c r="F49" s="12" t="e">
        <f>IF(E48&lt;=$F$1,0,F48)</f>
        <v>#REF!</v>
      </c>
      <c r="G49" s="12">
        <f>IF(E48&lt;=$F$1,G48,G48)</f>
        <v>-5.25</v>
      </c>
      <c r="H49" s="16">
        <f>H48</f>
        <v>7.6260791635516245</v>
      </c>
      <c r="I49" s="16">
        <f>I48</f>
        <v>-4.5</v>
      </c>
      <c r="J49" s="1"/>
      <c r="K49" s="1"/>
      <c r="L49" s="1"/>
      <c r="M49" s="1"/>
      <c r="N49" s="1"/>
      <c r="O49" s="1"/>
      <c r="P49" s="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12">
        <f t="shared" si="3"/>
        <v>3.2000000000000006</v>
      </c>
      <c r="B50" s="12">
        <f t="shared" si="4"/>
        <v>5.539236043826888</v>
      </c>
      <c r="C50" s="12"/>
      <c r="D50" s="12">
        <f t="shared" si="5"/>
        <v>-3.39710111885108</v>
      </c>
      <c r="E50" s="9">
        <f>E48+1</f>
        <v>24</v>
      </c>
      <c r="F50" s="12" t="e">
        <f>IF(E50&lt;=$F$1,0,F49)</f>
        <v>#REF!</v>
      </c>
      <c r="G50" s="12">
        <f>IF(E50&lt;=$F$1,G49+$G$1,G49)</f>
        <v>-5.25</v>
      </c>
      <c r="H50" s="16">
        <f>IF(ABS($N$11*SQRT(-10*(E50-1)*$G$1/2))&lt;=1,H49-$G$1*TAN(ASIN($N$11*SQRT(-10*(E50-1)*$G$1/2))),H49)</f>
        <v>7.6260791635516245</v>
      </c>
      <c r="I50" s="16">
        <f>IF(ABS($N$11*SQRT(-10*(E50-1)*$G$1/2))&lt;=1,I49+$G$1,I49)</f>
        <v>-4.5</v>
      </c>
      <c r="J50" s="1"/>
      <c r="K50" s="1"/>
      <c r="L50" s="1"/>
      <c r="M50" s="1"/>
      <c r="N50" s="1"/>
      <c r="O50" s="1"/>
      <c r="P50" s="1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A51" s="12">
        <f t="shared" si="3"/>
        <v>3.400000000000001</v>
      </c>
      <c r="B51" s="12">
        <f t="shared" si="4"/>
        <v>6.214419873445616</v>
      </c>
      <c r="C51" s="12"/>
      <c r="D51" s="12">
        <f t="shared" si="5"/>
        <v>-3.343556927385083</v>
      </c>
      <c r="E51" s="9"/>
      <c r="F51" s="12" t="e">
        <f>IF(E50&lt;=$F$1,11,F50)</f>
        <v>#REF!</v>
      </c>
      <c r="G51" s="12">
        <f>IF(E50&lt;=$F$1,G50,G50)</f>
        <v>-5.25</v>
      </c>
      <c r="H51" s="16">
        <f>H50</f>
        <v>7.6260791635516245</v>
      </c>
      <c r="I51" s="16">
        <f>I50</f>
        <v>-4.5</v>
      </c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A52" s="12">
        <f t="shared" si="3"/>
        <v>3.600000000000001</v>
      </c>
      <c r="B52" s="12">
        <f t="shared" si="4"/>
        <v>6.872284753601251</v>
      </c>
      <c r="C52" s="12"/>
      <c r="D52" s="12">
        <f t="shared" si="5"/>
        <v>-3.224489307768049</v>
      </c>
      <c r="E52" s="9">
        <f>E50+1</f>
        <v>25</v>
      </c>
      <c r="F52" s="12" t="e">
        <f>IF(E52&lt;=$F$1,F51,F114)</f>
        <v>#REF!</v>
      </c>
      <c r="G52" s="12">
        <f>IF(E52&lt;=$F$1,G51+$G$1,G51)</f>
        <v>-5.25</v>
      </c>
      <c r="H52" s="16">
        <f>IF(ABS($N$11*SQRT(-10*(E52-1)*$G$1/2))&lt;=1,H51-$G$1*TAN(ASIN($N$11*SQRT(-10*(E52-1)*$G$1/2))),H51)</f>
        <v>7.6260791635516245</v>
      </c>
      <c r="I52" s="16">
        <f>IF(ABS($N$11*SQRT(-10*(E52-1)*$G$1/2))&lt;=1,I51+$G$1,I51)</f>
        <v>-4.5</v>
      </c>
      <c r="J52" s="1"/>
      <c r="K52" s="1"/>
      <c r="L52" s="1"/>
      <c r="M52" s="1"/>
      <c r="N52" s="1"/>
      <c r="O52" s="1"/>
      <c r="P52" s="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12">
        <f t="shared" si="3"/>
        <v>3.800000000000001</v>
      </c>
      <c r="B53" s="12">
        <f t="shared" si="4"/>
        <v>7.500158414602625</v>
      </c>
      <c r="C53" s="12"/>
      <c r="D53" s="12">
        <f t="shared" si="5"/>
        <v>-3.0446451102545073</v>
      </c>
      <c r="E53" s="9"/>
      <c r="F53" s="12" t="e">
        <f>IF(E52&lt;=$F$1,0,F52)</f>
        <v>#REF!</v>
      </c>
      <c r="G53" s="12">
        <f>IF(E52&lt;=$F$1,G52,G52)</f>
        <v>-5.25</v>
      </c>
      <c r="H53" s="16">
        <f>H52</f>
        <v>7.6260791635516245</v>
      </c>
      <c r="I53" s="16">
        <f>I52</f>
        <v>-4.5</v>
      </c>
      <c r="J53" s="1"/>
      <c r="K53" s="1"/>
      <c r="L53" s="1"/>
      <c r="M53" s="1"/>
      <c r="N53" s="1"/>
      <c r="O53" s="1"/>
      <c r="P53" s="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12">
        <f t="shared" si="3"/>
        <v>4.000000000000001</v>
      </c>
      <c r="B54" s="12">
        <f t="shared" si="4"/>
        <v>8.086564242023481</v>
      </c>
      <c r="C54" s="12"/>
      <c r="D54" s="12">
        <f t="shared" si="5"/>
        <v>-2.811194155468139</v>
      </c>
      <c r="E54" s="9">
        <f>E52+1</f>
        <v>26</v>
      </c>
      <c r="F54" s="12" t="e">
        <f>IF(E54&lt;=$F$1,0,F53)</f>
        <v>#REF!</v>
      </c>
      <c r="G54" s="12">
        <f>IF(E54&lt;=$F$1,G53+$G$1,G53)</f>
        <v>-5.25</v>
      </c>
      <c r="H54" s="16">
        <f>IF(ABS($N$11*SQRT(-10*(E54-1)*$G$1/2))&lt;=1,H53-$G$1*TAN(ASIN($N$11*SQRT(-10*(E54-1)*$G$1/2))),H53)</f>
        <v>7.6260791635516245</v>
      </c>
      <c r="I54" s="16">
        <f>IF(ABS($N$11*SQRT(-10*(E54-1)*$G$1/2))&lt;=1,I53+$G$1,I53)</f>
        <v>-4.5</v>
      </c>
      <c r="J54" s="1"/>
      <c r="K54" s="1"/>
      <c r="L54" s="1"/>
      <c r="M54" s="1"/>
      <c r="N54" s="1"/>
      <c r="O54" s="1"/>
      <c r="P54" s="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12">
        <f t="shared" si="3"/>
        <v>4.200000000000001</v>
      </c>
      <c r="B55" s="12">
        <f t="shared" si="4"/>
        <v>8.621678813103102</v>
      </c>
      <c r="C55" s="12"/>
      <c r="D55" s="12">
        <f t="shared" si="5"/>
        <v>-2.533443396279188</v>
      </c>
      <c r="E55" s="9"/>
      <c r="F55" s="12" t="e">
        <f>IF(E54&lt;=$F$1,11,F54)</f>
        <v>#REF!</v>
      </c>
      <c r="G55" s="12">
        <f>IF(E54&lt;=$F$1,G54,G54)</f>
        <v>-5.25</v>
      </c>
      <c r="H55" s="16">
        <f>H54</f>
        <v>7.6260791635516245</v>
      </c>
      <c r="I55" s="16">
        <f>I54</f>
        <v>-4.5</v>
      </c>
      <c r="J55" s="1"/>
      <c r="K55" s="1"/>
      <c r="L55" s="1"/>
      <c r="M55" s="1"/>
      <c r="N55" s="1"/>
      <c r="O55" s="1"/>
      <c r="P55" s="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12">
        <f t="shared" si="3"/>
        <v>4.400000000000001</v>
      </c>
      <c r="B56" s="12">
        <f t="shared" si="4"/>
        <v>9.09772352561218</v>
      </c>
      <c r="C56" s="12"/>
      <c r="D56" s="12">
        <f t="shared" si="5"/>
        <v>-2.2224658789633116</v>
      </c>
      <c r="E56" s="9">
        <f>E54+1</f>
        <v>27</v>
      </c>
      <c r="F56" s="12" t="e">
        <f>IF(E56&lt;=$F$1,F55,F118)</f>
        <v>#REF!</v>
      </c>
      <c r="G56" s="12">
        <f>IF(E56&lt;=$F$1,G55+$G$1,G55)</f>
        <v>-5.25</v>
      </c>
      <c r="H56" s="16">
        <f>IF(ABS($N$11*SQRT(-10*(E56-1)*$G$1/2))&lt;=1,H55-$G$1*TAN(ASIN($N$11*SQRT(-10*(E56-1)*$G$1/2))),H55)</f>
        <v>7.6260791635516245</v>
      </c>
      <c r="I56" s="16">
        <f>IF(ABS($N$11*SQRT(-10*(E56-1)*$G$1/2))&lt;=1,I55+$G$1,I55)</f>
        <v>-4.5</v>
      </c>
      <c r="J56" s="1"/>
      <c r="K56" s="1"/>
      <c r="L56" s="1"/>
      <c r="M56" s="1"/>
      <c r="N56" s="1"/>
      <c r="O56" s="1"/>
      <c r="P56" s="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12">
        <f t="shared" si="3"/>
        <v>4.600000000000001</v>
      </c>
      <c r="B57" s="12">
        <f t="shared" si="4"/>
        <v>9.50927470617689</v>
      </c>
      <c r="C57" s="12"/>
      <c r="D57" s="12">
        <f t="shared" si="5"/>
        <v>-1.8906592957895902</v>
      </c>
      <c r="E57" s="9"/>
      <c r="F57" s="12" t="e">
        <f>IF(E56&lt;=$F$1,0,F56)</f>
        <v>#REF!</v>
      </c>
      <c r="G57" s="12">
        <f>IF(E56&lt;=$F$1,G56,G56)</f>
        <v>-5.25</v>
      </c>
      <c r="H57" s="16">
        <f>H56</f>
        <v>7.6260791635516245</v>
      </c>
      <c r="I57" s="16">
        <f>I56</f>
        <v>-4.5</v>
      </c>
      <c r="J57" s="1"/>
      <c r="K57" s="1"/>
      <c r="L57" s="1"/>
      <c r="M57" s="1"/>
      <c r="N57" s="1"/>
      <c r="O57" s="1"/>
      <c r="P57" s="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12">
        <f t="shared" si="3"/>
        <v>4.800000000000002</v>
      </c>
      <c r="B58" s="12">
        <f t="shared" si="4"/>
        <v>9.853479835020932</v>
      </c>
      <c r="C58" s="12"/>
      <c r="D58" s="12">
        <f t="shared" si="5"/>
        <v>-1.551251728152938</v>
      </c>
      <c r="E58" s="9">
        <f>E56+1</f>
        <v>28</v>
      </c>
      <c r="F58" s="12" t="e">
        <f>IF(E58&lt;=$F$1,0,F57)</f>
        <v>#REF!</v>
      </c>
      <c r="G58" s="12">
        <f>IF(E58&lt;=$F$1,G57+$G$1,G57)</f>
        <v>-5.25</v>
      </c>
      <c r="H58" s="16">
        <f>IF(ABS($N$11*SQRT(-10*(E58-1)*$G$1/2))&lt;=1,H57-$G$1*TAN(ASIN($N$11*SQRT(-10*(E58-1)*$G$1/2))),H57)</f>
        <v>7.6260791635516245</v>
      </c>
      <c r="I58" s="16">
        <f>IF(ABS($N$11*SQRT(-10*(E58-1)*$G$1/2))&lt;=1,I57+$G$1,I57)</f>
        <v>-4.5</v>
      </c>
      <c r="J58" s="1"/>
      <c r="K58" s="1"/>
      <c r="L58" s="1"/>
      <c r="M58" s="1"/>
      <c r="N58" s="1"/>
      <c r="O58" s="1"/>
      <c r="P58" s="1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12">
        <f t="shared" si="3"/>
        <v>5.000000000000002</v>
      </c>
      <c r="B59" s="12">
        <f t="shared" si="4"/>
        <v>10.130171266927338</v>
      </c>
      <c r="C59" s="12"/>
      <c r="D59" s="12">
        <f t="shared" si="5"/>
        <v>-1.2177742847125124</v>
      </c>
      <c r="E59" s="9"/>
      <c r="F59" s="12" t="e">
        <f>IF(E58&lt;=$F$1,11,F58)</f>
        <v>#REF!</v>
      </c>
      <c r="G59" s="12">
        <f>IF(E58&lt;=$F$1,G58,G58)</f>
        <v>-5.25</v>
      </c>
      <c r="H59" s="16">
        <f>H58</f>
        <v>7.6260791635516245</v>
      </c>
      <c r="I59" s="16">
        <f>I58</f>
        <v>-4.5</v>
      </c>
      <c r="J59" s="1"/>
      <c r="K59" s="1"/>
      <c r="L59" s="1"/>
      <c r="M59" s="1"/>
      <c r="N59" s="1"/>
      <c r="O59" s="1"/>
      <c r="P59" s="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12">
        <f t="shared" si="3"/>
        <v>5.200000000000002</v>
      </c>
      <c r="B60" s="12">
        <f t="shared" si="4"/>
        <v>10.341872914724261</v>
      </c>
      <c r="C60" s="12"/>
      <c r="D60" s="12">
        <f t="shared" si="5"/>
        <v>-0.9035216587893562</v>
      </c>
      <c r="E60" s="9">
        <f>E58+1</f>
        <v>29</v>
      </c>
      <c r="F60" s="12" t="e">
        <f>IF(E60&lt;=$F$1,F59,F122)</f>
        <v>#REF!</v>
      </c>
      <c r="G60" s="12">
        <f>IF(E60&lt;=$F$1,G59+$G$1,G59)</f>
        <v>-5.25</v>
      </c>
      <c r="H60" s="16">
        <f>IF(ABS($N$11*SQRT(-10*(E60-1)*$G$1/2))&lt;=1,H59-$G$1*TAN(ASIN($N$11*SQRT(-10*(E60-1)*$G$1/2))),H59)</f>
        <v>7.6260791635516245</v>
      </c>
      <c r="I60" s="16">
        <f>IF(ABS($N$11*SQRT(-10*(E60-1)*$G$1/2))&lt;=1,I59+$G$1,I59)</f>
        <v>-4.5</v>
      </c>
      <c r="J60" s="1"/>
      <c r="K60" s="1"/>
      <c r="L60" s="1"/>
      <c r="M60" s="1"/>
      <c r="N60" s="1"/>
      <c r="O60" s="1"/>
      <c r="P60" s="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12">
        <f t="shared" si="3"/>
        <v>5.400000000000002</v>
      </c>
      <c r="B61" s="12">
        <f t="shared" si="4"/>
        <v>10.49369962884518</v>
      </c>
      <c r="C61" s="12"/>
      <c r="D61" s="12">
        <f t="shared" si="5"/>
        <v>-0.6210221108975188</v>
      </c>
      <c r="E61" s="9"/>
      <c r="F61" s="12" t="e">
        <f>IF(E60&lt;=$F$1,0,F60)</f>
        <v>#REF!</v>
      </c>
      <c r="G61" s="12">
        <f>IF(E60&lt;=$F$1,G60,G60)</f>
        <v>-5.25</v>
      </c>
      <c r="H61" s="16">
        <f>H60</f>
        <v>7.6260791635516245</v>
      </c>
      <c r="I61" s="16">
        <f>I60</f>
        <v>-4.5</v>
      </c>
      <c r="J61" s="1"/>
      <c r="K61" s="1"/>
      <c r="L61" s="1"/>
      <c r="M61" s="1"/>
      <c r="N61" s="1"/>
      <c r="O61" s="1"/>
      <c r="P61" s="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12">
        <f t="shared" si="3"/>
        <v>5.600000000000002</v>
      </c>
      <c r="B62" s="12">
        <f t="shared" si="4"/>
        <v>10.593153284382947</v>
      </c>
      <c r="C62" s="12"/>
      <c r="D62" s="12">
        <f t="shared" si="5"/>
        <v>-0.3815380065325728</v>
      </c>
      <c r="E62" s="9">
        <f>E60+1</f>
        <v>30</v>
      </c>
      <c r="F62" s="12" t="e">
        <f>IF(E62&lt;=$F$1,0,F61)</f>
        <v>#REF!</v>
      </c>
      <c r="G62" s="12">
        <f>IF(E62&lt;=$F$1,G61+$G$1,G61)</f>
        <v>-5.25</v>
      </c>
      <c r="H62" s="16">
        <f>IF(ABS($N$11*SQRT(-10*(E62-1)*$G$1/2))&lt;=1,H61-$G$1*TAN(ASIN($N$11*SQRT(-10*(E62-1)*$G$1/2))),H61)</f>
        <v>7.6260791635516245</v>
      </c>
      <c r="I62" s="16">
        <f>IF(ABS($N$11*SQRT(-10*(E62-1)*$G$1/2))&lt;=1,I61+$G$1,I61)</f>
        <v>-4.5</v>
      </c>
      <c r="J62" s="1"/>
      <c r="K62" s="1"/>
      <c r="L62" s="1"/>
      <c r="M62" s="1"/>
      <c r="N62" s="1"/>
      <c r="O62" s="1"/>
      <c r="P62" s="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12">
        <f t="shared" si="3"/>
        <v>5.8000000000000025</v>
      </c>
      <c r="B63" s="12">
        <f t="shared" si="4"/>
        <v>10.649823705003387</v>
      </c>
      <c r="C63" s="12"/>
      <c r="D63" s="12">
        <f t="shared" si="5"/>
        <v>-0.19461682119975576</v>
      </c>
      <c r="E63" s="9"/>
      <c r="F63" s="12" t="e">
        <f>IF(E62&lt;=$F$1,11,F62)</f>
        <v>#REF!</v>
      </c>
      <c r="G63" s="12">
        <f>IF(E62&lt;=$F$1,G62,G62)</f>
        <v>-5.25</v>
      </c>
      <c r="H63" s="16">
        <f>H62</f>
        <v>7.6260791635516245</v>
      </c>
      <c r="I63" s="16">
        <f>I62</f>
        <v>-4.5</v>
      </c>
      <c r="J63" s="1"/>
      <c r="K63" s="1"/>
      <c r="L63" s="1"/>
      <c r="M63" s="1"/>
      <c r="N63" s="1"/>
      <c r="O63" s="1"/>
      <c r="P63" s="1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12">
        <f t="shared" si="3"/>
        <v>6.000000000000003</v>
      </c>
      <c r="B64" s="12">
        <f t="shared" si="4"/>
        <v>10.675006346938174</v>
      </c>
      <c r="C64" s="12"/>
      <c r="D64" s="12">
        <f t="shared" si="5"/>
        <v>-0.06771051269437653</v>
      </c>
      <c r="E64" s="9">
        <f>E62+1</f>
        <v>31</v>
      </c>
      <c r="F64" s="12" t="e">
        <f>IF(E64&lt;=$F$1,F63,F126)</f>
        <v>#REF!</v>
      </c>
      <c r="G64" s="12">
        <f>IF(E64&lt;=$F$1,G63+$G$1,G63)</f>
        <v>-5.25</v>
      </c>
      <c r="H64" s="16">
        <f>IF(ABS($N$11*SQRT(-10*(E64-1)*$G$1/2))&lt;=1,H63-$G$1*TAN(ASIN($N$11*SQRT(-10*(E64-1)*$G$1/2))),H63)</f>
        <v>7.6260791635516245</v>
      </c>
      <c r="I64" s="16">
        <f>IF(ABS($N$11*SQRT(-10*(E64-1)*$G$1/2))&lt;=1,I63+$G$1,I63)</f>
        <v>-4.5</v>
      </c>
      <c r="J64" s="1"/>
      <c r="K64" s="1"/>
      <c r="L64" s="1"/>
      <c r="M64" s="1"/>
      <c r="N64" s="1"/>
      <c r="O64" s="1"/>
      <c r="P64" s="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12">
        <f t="shared" si="3"/>
        <v>6.200000000000003</v>
      </c>
      <c r="B65" s="12">
        <f t="shared" si="4"/>
        <v>10.681251984789743</v>
      </c>
      <c r="C65" s="12"/>
      <c r="D65" s="12">
        <f t="shared" si="5"/>
        <v>-0.005878435060529874</v>
      </c>
      <c r="E65" s="9"/>
      <c r="F65" s="12" t="e">
        <f>IF(E64&lt;=$F$1,0,F64)</f>
        <v>#REF!</v>
      </c>
      <c r="G65" s="12">
        <f>IF(E64&lt;=$F$1,G64,G64)</f>
        <v>-5.25</v>
      </c>
      <c r="H65" s="16">
        <f>H64</f>
        <v>7.6260791635516245</v>
      </c>
      <c r="I65" s="16">
        <f>I64</f>
        <v>-4.5</v>
      </c>
      <c r="J65" s="1"/>
      <c r="K65" s="1"/>
      <c r="L65" s="1"/>
      <c r="M65" s="1"/>
      <c r="N65" s="1"/>
      <c r="O65" s="1"/>
      <c r="P65" s="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12"/>
      <c r="B66" s="12"/>
      <c r="C66" s="12"/>
      <c r="D66" s="12">
        <f t="shared" si="5"/>
        <v>0</v>
      </c>
      <c r="E66" s="9">
        <f>E64+1</f>
        <v>32</v>
      </c>
      <c r="F66" s="12" t="e">
        <f>IF(E66&lt;=$F$1,0,F65)</f>
        <v>#REF!</v>
      </c>
      <c r="G66" s="12">
        <f>IF(E66&lt;=$F$1,G65+$G$1,G65)</f>
        <v>-5.25</v>
      </c>
      <c r="H66" s="16">
        <f>IF(ABS($N$11*SQRT(-10*(E66-1)*$G$1/2))&lt;=1,H65-$G$1*TAN(ASIN($N$11*SQRT(-10*(E66-1)*$G$1/2))),H65)</f>
        <v>7.6260791635516245</v>
      </c>
      <c r="I66" s="16">
        <f>IF(ABS($N$11*SQRT(-10*(E66-1)*$G$1/2))&lt;=1,I65+$G$1,I65)</f>
        <v>-4.5</v>
      </c>
      <c r="J66" s="1"/>
      <c r="K66" s="1"/>
      <c r="L66" s="1"/>
      <c r="M66" s="1"/>
      <c r="N66" s="1"/>
      <c r="O66" s="1"/>
      <c r="P66" s="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12"/>
      <c r="B67" s="12"/>
      <c r="C67" s="12"/>
      <c r="D67" s="12">
        <f t="shared" si="5"/>
        <v>0</v>
      </c>
      <c r="E67" s="9"/>
      <c r="F67" s="12" t="e">
        <f>IF(E66&lt;=$F$1,11,F66)</f>
        <v>#REF!</v>
      </c>
      <c r="G67" s="12">
        <f>IF(E66&lt;=$F$1,G66,G66)</f>
        <v>-5.25</v>
      </c>
      <c r="H67" s="16">
        <f>H66</f>
        <v>7.6260791635516245</v>
      </c>
      <c r="I67" s="16">
        <f>I66</f>
        <v>-4.5</v>
      </c>
      <c r="J67" s="1"/>
      <c r="K67" s="1"/>
      <c r="L67" s="1"/>
      <c r="M67" s="1"/>
      <c r="N67" s="1"/>
      <c r="O67" s="1"/>
      <c r="P67" s="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12"/>
      <c r="B68" s="12"/>
      <c r="C68" s="12"/>
      <c r="D68" s="12">
        <f t="shared" si="5"/>
        <v>0</v>
      </c>
      <c r="E68" s="9">
        <f>E66+1</f>
        <v>33</v>
      </c>
      <c r="F68" s="12" t="e">
        <f>IF(E68&lt;=$F$1,F67,F130)</f>
        <v>#REF!</v>
      </c>
      <c r="G68" s="12">
        <f>IF(E68&lt;=$F$1,G67+$G$1,G67)</f>
        <v>-5.25</v>
      </c>
      <c r="H68" s="16">
        <f>IF(ABS($N$11*SQRT(-10*(E68-1)*$G$1/2))&lt;=1,H67-$G$1*TAN(ASIN($N$11*SQRT(-10*(E68-1)*$G$1/2))),H67)</f>
        <v>7.6260791635516245</v>
      </c>
      <c r="I68" s="16">
        <f>IF(ABS($N$11*SQRT(-10*(E68-1)*$G$1/2))&lt;=1,I67+$G$1,I67)</f>
        <v>-4.5</v>
      </c>
      <c r="J68" s="1"/>
      <c r="K68" s="1"/>
      <c r="L68" s="1"/>
      <c r="M68" s="1"/>
      <c r="N68" s="1"/>
      <c r="O68" s="1"/>
      <c r="P68" s="1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12"/>
      <c r="B69" s="12"/>
      <c r="C69" s="12"/>
      <c r="D69" s="12">
        <f t="shared" si="5"/>
        <v>0</v>
      </c>
      <c r="E69" s="9"/>
      <c r="F69" s="12" t="e">
        <f>IF(E68&lt;=$F$1,0,F68)</f>
        <v>#REF!</v>
      </c>
      <c r="G69" s="12">
        <f>IF(E68&lt;=$F$1,G68,G68)</f>
        <v>-5.25</v>
      </c>
      <c r="H69" s="16">
        <f>H68</f>
        <v>7.6260791635516245</v>
      </c>
      <c r="I69" s="16">
        <f>I68</f>
        <v>-4.5</v>
      </c>
      <c r="J69" s="1"/>
      <c r="K69" s="1"/>
      <c r="L69" s="1"/>
      <c r="M69" s="1"/>
      <c r="N69" s="1"/>
      <c r="O69" s="1"/>
      <c r="P69" s="1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12"/>
      <c r="B70" s="12"/>
      <c r="C70" s="12"/>
      <c r="D70" s="12">
        <f t="shared" si="5"/>
        <v>0</v>
      </c>
      <c r="E70" s="9">
        <f>E68+1</f>
        <v>34</v>
      </c>
      <c r="F70" s="12" t="e">
        <f>IF(E70&lt;=$F$1,0,F69)</f>
        <v>#REF!</v>
      </c>
      <c r="G70" s="12">
        <f>IF(E70&lt;=$F$1,G69+$G$1,G69)</f>
        <v>-5.25</v>
      </c>
      <c r="H70" s="16">
        <f>IF(ABS($N$11*SQRT(-10*(E70-1)*$G$1/2))&lt;=1,H69-$G$1*TAN(ASIN($N$11*SQRT(-10*(E70-1)*$G$1/2))),H69)</f>
        <v>7.6260791635516245</v>
      </c>
      <c r="I70" s="16">
        <f>IF(ABS($N$11*SQRT(-10*(E70-1)*$G$1/2))&lt;=1,I69+$G$1,I69)</f>
        <v>-4.5</v>
      </c>
      <c r="J70" s="1"/>
      <c r="K70" s="1"/>
      <c r="L70" s="1"/>
      <c r="M70" s="1"/>
      <c r="N70" s="1"/>
      <c r="O70" s="1"/>
      <c r="P70" s="1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12"/>
      <c r="B71" s="12"/>
      <c r="C71" s="12"/>
      <c r="D71" s="12">
        <f t="shared" si="5"/>
        <v>0</v>
      </c>
      <c r="E71" s="9"/>
      <c r="F71" s="12" t="e">
        <f>IF(E70&lt;=$F$1,11,F70)</f>
        <v>#REF!</v>
      </c>
      <c r="G71" s="12">
        <f>IF(E70&lt;=$F$1,G70,G70)</f>
        <v>-5.25</v>
      </c>
      <c r="H71" s="16">
        <f>H70</f>
        <v>7.6260791635516245</v>
      </c>
      <c r="I71" s="16">
        <f>I70</f>
        <v>-4.5</v>
      </c>
      <c r="J71" s="1"/>
      <c r="K71" s="1"/>
      <c r="L71" s="1"/>
      <c r="M71" s="1"/>
      <c r="N71" s="1"/>
      <c r="O71" s="1"/>
      <c r="P71" s="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12"/>
      <c r="B72" s="12"/>
      <c r="C72" s="12"/>
      <c r="D72" s="12">
        <f t="shared" si="5"/>
        <v>0</v>
      </c>
      <c r="E72" s="9">
        <f>E70+1</f>
        <v>35</v>
      </c>
      <c r="F72" s="12" t="e">
        <f>IF(E72&lt;=$F$1,F71,F134)</f>
        <v>#REF!</v>
      </c>
      <c r="G72" s="12">
        <f>IF(E72&lt;=$F$1,G71+$G$1,G71)</f>
        <v>-5.25</v>
      </c>
      <c r="H72" s="16">
        <f>IF(ABS($N$11*SQRT(-10*(E72-1)*$G$1/2))&lt;=1,H71-$G$1*TAN(ASIN($N$11*SQRT(-10*(E72-1)*$G$1/2))),H71)</f>
        <v>7.6260791635516245</v>
      </c>
      <c r="I72" s="16">
        <f>IF(ABS($N$11*SQRT(-10*(E72-1)*$G$1/2))&lt;=1,I71+$G$1,I71)</f>
        <v>-4.5</v>
      </c>
      <c r="J72" s="1"/>
      <c r="K72" s="1"/>
      <c r="L72" s="1"/>
      <c r="M72" s="1"/>
      <c r="N72" s="1"/>
      <c r="O72" s="1"/>
      <c r="P72" s="1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12"/>
      <c r="B73" s="12"/>
      <c r="C73" s="12"/>
      <c r="D73" s="12">
        <f t="shared" si="5"/>
        <v>0</v>
      </c>
      <c r="E73" s="9"/>
      <c r="F73" s="12" t="e">
        <f>IF(E72&lt;=$F$1,0,F72)</f>
        <v>#REF!</v>
      </c>
      <c r="G73" s="12">
        <f>IF(E72&lt;=$F$1,G72,G72)</f>
        <v>-5.25</v>
      </c>
      <c r="H73" s="16">
        <f>H72</f>
        <v>7.6260791635516245</v>
      </c>
      <c r="I73" s="16">
        <f>I72</f>
        <v>-4.5</v>
      </c>
      <c r="J73" s="1"/>
      <c r="K73" s="1"/>
      <c r="L73" s="1"/>
      <c r="M73" s="1"/>
      <c r="N73" s="1"/>
      <c r="O73" s="1"/>
      <c r="P73" s="1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7"/>
      <c r="B74" s="7"/>
      <c r="C74" s="7"/>
      <c r="D74" s="7">
        <f t="shared" si="5"/>
        <v>0</v>
      </c>
      <c r="E74" s="5">
        <f>E72+1</f>
        <v>36</v>
      </c>
      <c r="F74" s="7" t="e">
        <f>IF(E74&lt;=$F$1,0,F73)</f>
        <v>#REF!</v>
      </c>
      <c r="G74" s="7">
        <f>IF(E74&lt;=$F$1,G73+$G$1,G73)</f>
        <v>-5.25</v>
      </c>
      <c r="H74" s="8">
        <f>IF(ABS($N$11*SQRT(-10*(E74-1)*$G$1/2))&lt;=1,H73-$G$1*TAN(ASIN($N$11*SQRT(-10*(E74-1)*$G$1/2))),H73)</f>
        <v>7.6260791635516245</v>
      </c>
      <c r="I74" s="8">
        <f>IF(ABS($N$11*SQRT(-10*(E74-1)*$G$1/2))&lt;=1,I73+$G$1,I73)</f>
        <v>-4.5</v>
      </c>
      <c r="J74" s="1"/>
      <c r="K74" s="1"/>
      <c r="L74" s="1"/>
      <c r="M74" s="1"/>
      <c r="N74" s="1"/>
      <c r="O74" s="1"/>
      <c r="P74" s="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>
      <c r="A75" s="7"/>
      <c r="B75" s="7"/>
      <c r="C75" s="7"/>
      <c r="D75" s="7">
        <f t="shared" si="5"/>
        <v>0</v>
      </c>
      <c r="E75" s="5"/>
      <c r="F75" s="10" t="e">
        <f>IF(E74&lt;=$F$1,11,F74)</f>
        <v>#REF!</v>
      </c>
      <c r="G75" s="10">
        <f>IF(E74&lt;=$F$1,G74,G74)</f>
        <v>-5.25</v>
      </c>
      <c r="H75" s="8">
        <f>H74</f>
        <v>7.6260791635516245</v>
      </c>
      <c r="I75" s="11">
        <f>I74</f>
        <v>-4.5</v>
      </c>
      <c r="J75" s="1"/>
      <c r="K75" s="1"/>
      <c r="L75" s="1"/>
      <c r="M75" s="1"/>
      <c r="N75" s="1"/>
      <c r="O75" s="1"/>
      <c r="P75" s="1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>
      <c r="A76" s="7"/>
      <c r="B76" s="7"/>
      <c r="C76" s="7"/>
      <c r="D76" s="7">
        <f t="shared" si="5"/>
        <v>0</v>
      </c>
      <c r="E76" s="5">
        <f>E74+1</f>
        <v>37</v>
      </c>
      <c r="F76" s="7" t="e">
        <f>IF(E76&lt;=$F$1,F75,F138)</f>
        <v>#REF!</v>
      </c>
      <c r="G76" s="7">
        <f>IF(E76&lt;=$F$1,G75+$G$1,G75)</f>
        <v>-5.25</v>
      </c>
      <c r="H76" s="8">
        <f>IF(ABS($N$11*SQRT(-10*(E76-1)*$G$1/2))&lt;=1,H75-$G$1*TAN(ASIN($N$11*SQRT(-10*(E76-1)*$G$1/2))),H75)</f>
        <v>7.6260791635516245</v>
      </c>
      <c r="I76" s="8">
        <f>IF(ABS($N$11*SQRT(-10*(E76-1)*$G$1/2))&lt;=1,I75+$G$1,I75)</f>
        <v>-4.5</v>
      </c>
      <c r="J76" s="1"/>
      <c r="K76" s="1"/>
      <c r="L76" s="1"/>
      <c r="M76" s="1"/>
      <c r="N76" s="1"/>
      <c r="O76" s="1"/>
      <c r="P76" s="1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>
      <c r="A77" s="7"/>
      <c r="B77" s="7"/>
      <c r="C77" s="7"/>
      <c r="D77" s="7">
        <f t="shared" si="5"/>
        <v>0</v>
      </c>
      <c r="E77" s="5"/>
      <c r="F77" s="7" t="e">
        <f>IF(E76&lt;=$F$1,0,F76)</f>
        <v>#REF!</v>
      </c>
      <c r="G77" s="7">
        <f>IF(E76&lt;=$F$1,G76,G76)</f>
        <v>-5.25</v>
      </c>
      <c r="H77" s="8">
        <f>H76</f>
        <v>7.6260791635516245</v>
      </c>
      <c r="I77" s="8">
        <f>I76</f>
        <v>-4.5</v>
      </c>
      <c r="J77" s="1"/>
      <c r="K77" s="1"/>
      <c r="L77" s="1"/>
      <c r="M77" s="1"/>
      <c r="N77" s="1"/>
      <c r="O77" s="1"/>
      <c r="P77" s="1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>
      <c r="A78" s="7"/>
      <c r="B78" s="7"/>
      <c r="C78" s="7"/>
      <c r="D78" s="7">
        <f t="shared" si="5"/>
        <v>0</v>
      </c>
      <c r="E78" s="5">
        <f>E76+1</f>
        <v>38</v>
      </c>
      <c r="F78" s="7" t="e">
        <f>IF(E78&lt;=$F$1,0,F77)</f>
        <v>#REF!</v>
      </c>
      <c r="G78" s="7">
        <f>IF(E78&lt;=$F$1,G77+$G$1,G77)</f>
        <v>-5.25</v>
      </c>
      <c r="H78" s="8">
        <f>IF(ABS($N$11*SQRT(-10*(E78-1)*$G$1/2))&lt;=1,H77-$G$1*TAN(ASIN($N$11*SQRT(-10*(E78-1)*$G$1/2))),H77)</f>
        <v>7.6260791635516245</v>
      </c>
      <c r="I78" s="8">
        <f>IF(ABS($N$11*SQRT(-10*(E78-1)*$G$1/2))&lt;=1,I77+$G$1,I77)</f>
        <v>-4.5</v>
      </c>
      <c r="J78" s="1"/>
      <c r="K78" s="1"/>
      <c r="L78" s="1"/>
      <c r="M78" s="1"/>
      <c r="N78" s="1"/>
      <c r="O78" s="1"/>
      <c r="P78" s="1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>
      <c r="A79" s="7"/>
      <c r="B79" s="7"/>
      <c r="C79" s="7"/>
      <c r="D79" s="7">
        <f t="shared" si="5"/>
        <v>0</v>
      </c>
      <c r="E79" s="5"/>
      <c r="F79" s="10" t="e">
        <f>IF(E78&lt;=$F$1,11,F78)</f>
        <v>#REF!</v>
      </c>
      <c r="G79" s="10">
        <f>IF(E78&lt;=$F$1,G78,G78)</f>
        <v>-5.25</v>
      </c>
      <c r="H79" s="8">
        <f>H78</f>
        <v>7.6260791635516245</v>
      </c>
      <c r="I79" s="11">
        <f>I78</f>
        <v>-4.5</v>
      </c>
      <c r="J79" s="1"/>
      <c r="K79" s="1"/>
      <c r="L79" s="1"/>
      <c r="M79" s="1"/>
      <c r="N79" s="1"/>
      <c r="O79" s="1"/>
      <c r="P79" s="1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>
      <c r="A80" s="7"/>
      <c r="B80" s="7"/>
      <c r="C80" s="7"/>
      <c r="D80" s="7">
        <f t="shared" si="5"/>
        <v>0</v>
      </c>
      <c r="E80" s="5">
        <f>E78+1</f>
        <v>39</v>
      </c>
      <c r="F80" s="7" t="e">
        <f>IF(E80&lt;=$F$1,F79,F142)</f>
        <v>#REF!</v>
      </c>
      <c r="G80" s="7">
        <f>IF(E80&lt;=$F$1,G79+$G$1,G79)</f>
        <v>-5.25</v>
      </c>
      <c r="H80" s="8">
        <f>IF(ABS($N$11*SQRT(-10*(E80-1)*$G$1/2))&lt;=1,H79-$G$1*TAN(ASIN($N$11*SQRT(-10*(E80-1)*$G$1/2))),H79)</f>
        <v>7.6260791635516245</v>
      </c>
      <c r="I80" s="8">
        <f>IF(ABS($N$11*SQRT(-10*(E80-1)*$G$1/2))&lt;=1,I79+$G$1,I79)</f>
        <v>-4.5</v>
      </c>
      <c r="J80" s="1"/>
      <c r="K80" s="1"/>
      <c r="L80" s="1"/>
      <c r="M80" s="1"/>
      <c r="N80" s="1"/>
      <c r="O80" s="1"/>
      <c r="P80" s="1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>
      <c r="A81" s="7"/>
      <c r="B81" s="7"/>
      <c r="C81" s="7"/>
      <c r="D81" s="7">
        <f t="shared" si="5"/>
        <v>0</v>
      </c>
      <c r="E81" s="5"/>
      <c r="F81" s="7" t="e">
        <f>IF(E80&lt;=$F$1,0,F80)</f>
        <v>#REF!</v>
      </c>
      <c r="G81" s="7">
        <f>IF(E80&lt;=$F$1,G80,G80)</f>
        <v>-5.25</v>
      </c>
      <c r="H81" s="8">
        <f>H80</f>
        <v>7.6260791635516245</v>
      </c>
      <c r="I81" s="8">
        <f>I80</f>
        <v>-4.5</v>
      </c>
      <c r="J81" s="1"/>
      <c r="K81" s="1"/>
      <c r="L81" s="1"/>
      <c r="M81" s="1"/>
      <c r="N81" s="1"/>
      <c r="O81" s="1"/>
      <c r="P81" s="1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>
      <c r="A82" s="7"/>
      <c r="B82" s="7"/>
      <c r="C82" s="7"/>
      <c r="D82" s="7">
        <f t="shared" si="5"/>
        <v>0</v>
      </c>
      <c r="E82" s="5">
        <f>E80+1</f>
        <v>40</v>
      </c>
      <c r="F82" s="7" t="e">
        <f>IF(E82&lt;=$F$1,0,F81)</f>
        <v>#REF!</v>
      </c>
      <c r="G82" s="7">
        <f>IF(E82&lt;=$F$1,G81+$G$1,G81)</f>
        <v>-5.25</v>
      </c>
      <c r="H82" s="8">
        <f>IF(ABS($N$11*SQRT(-10*(E82-1)*$G$1/2))&lt;=1,H81-$G$1*TAN(ASIN($N$11*SQRT(-10*(E82-1)*$G$1/2))),H81)</f>
        <v>7.6260791635516245</v>
      </c>
      <c r="I82" s="8">
        <f>IF(ABS($N$11*SQRT(-10*(E82-1)*$G$1/2))&lt;=1,I81+$G$1,I81)</f>
        <v>-4.5</v>
      </c>
      <c r="J82" s="1"/>
      <c r="K82" s="1"/>
      <c r="L82" s="1"/>
      <c r="M82" s="1"/>
      <c r="N82" s="1"/>
      <c r="O82" s="1"/>
      <c r="P82" s="1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>
      <c r="A83" s="7"/>
      <c r="B83" s="7"/>
      <c r="C83" s="7"/>
      <c r="D83" s="7">
        <f t="shared" si="5"/>
        <v>0</v>
      </c>
      <c r="E83" s="5"/>
      <c r="F83" s="10" t="e">
        <f>IF(E82&lt;=$F$1,11,F82)</f>
        <v>#REF!</v>
      </c>
      <c r="G83" s="10">
        <f>IF(E82&lt;=$F$1,G82,G82)</f>
        <v>-5.25</v>
      </c>
      <c r="H83" s="8">
        <f>H82</f>
        <v>7.6260791635516245</v>
      </c>
      <c r="I83" s="11">
        <f>I82</f>
        <v>-4.5</v>
      </c>
      <c r="J83" s="1"/>
      <c r="K83" s="1"/>
      <c r="L83" s="1"/>
      <c r="M83" s="1"/>
      <c r="N83" s="1"/>
      <c r="O83" s="1"/>
      <c r="P83" s="1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>
      <c r="A84" s="7"/>
      <c r="B84" s="7"/>
      <c r="C84" s="7"/>
      <c r="D84" s="7">
        <f t="shared" si="5"/>
        <v>0</v>
      </c>
      <c r="E84" s="5">
        <f>E82+1</f>
        <v>41</v>
      </c>
      <c r="F84" s="7" t="e">
        <f>IF(E84&lt;=$F$1,F83,F146)</f>
        <v>#REF!</v>
      </c>
      <c r="G84" s="7">
        <f>IF(E84&lt;=$F$1,G83+$G$1,G83)</f>
        <v>-5.25</v>
      </c>
      <c r="H84" s="8">
        <f>IF(ABS($N$11*SQRT(-10*(E84-1)*$G$1/2))&lt;=1,H83-$G$1*TAN(ASIN($N$11*SQRT(-10*(E84-1)*$G$1/2))),H83)</f>
        <v>7.6260791635516245</v>
      </c>
      <c r="I84" s="8">
        <f>IF(ABS($N$11*SQRT(-10*(E84-1)*$G$1/2))&lt;=1,I83+$G$1,I83)</f>
        <v>-4.5</v>
      </c>
      <c r="J84" s="1"/>
      <c r="K84" s="1"/>
      <c r="L84" s="1"/>
      <c r="M84" s="1"/>
      <c r="N84" s="1"/>
      <c r="O84" s="1"/>
      <c r="P84" s="1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>
      <c r="A85" s="7"/>
      <c r="B85" s="7"/>
      <c r="C85" s="7"/>
      <c r="D85" s="7">
        <f t="shared" si="5"/>
        <v>0</v>
      </c>
      <c r="E85" s="5"/>
      <c r="F85" s="7" t="e">
        <f>IF(E84&lt;=$F$1,0,F84)</f>
        <v>#REF!</v>
      </c>
      <c r="G85" s="7">
        <f>IF(E84&lt;=$F$1,G84,G84)</f>
        <v>-5.25</v>
      </c>
      <c r="H85" s="8">
        <f>H84</f>
        <v>7.6260791635516245</v>
      </c>
      <c r="I85" s="8">
        <f>I84</f>
        <v>-4.5</v>
      </c>
      <c r="J85" s="1"/>
      <c r="K85" s="1"/>
      <c r="L85" s="1"/>
      <c r="M85" s="1"/>
      <c r="N85" s="1"/>
      <c r="O85" s="1"/>
      <c r="P85" s="1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>
      <c r="A86" s="7"/>
      <c r="B86" s="7"/>
      <c r="C86" s="7"/>
      <c r="D86" s="7">
        <f t="shared" si="5"/>
        <v>0</v>
      </c>
      <c r="E86" s="5">
        <f>E84+1</f>
        <v>42</v>
      </c>
      <c r="F86" s="7" t="e">
        <f>IF(E86&lt;=$F$1,0,F85)</f>
        <v>#REF!</v>
      </c>
      <c r="G86" s="7">
        <f>IF(E86&lt;=$F$1,G85+$G$1,G85)</f>
        <v>-5.25</v>
      </c>
      <c r="H86" s="8">
        <f>IF(ABS($N$11*SQRT(-10*(E86-1)*$G$1/2))&lt;=1,H85-$G$1*TAN(ASIN($N$11*SQRT(-10*(E86-1)*$G$1/2))),H85)</f>
        <v>7.6260791635516245</v>
      </c>
      <c r="I86" s="8">
        <f>IF(ABS($N$11*SQRT(-10*(E86-1)*$G$1/2))&lt;=1,I85+$G$1,I85)</f>
        <v>-4.5</v>
      </c>
      <c r="J86" s="1"/>
      <c r="K86" s="1"/>
      <c r="L86" s="1"/>
      <c r="M86" s="1"/>
      <c r="N86" s="1"/>
      <c r="O86" s="1"/>
      <c r="P86" s="1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>
      <c r="A87" s="10"/>
      <c r="B87" s="7"/>
      <c r="C87" s="7"/>
      <c r="D87" s="7">
        <f t="shared" si="5"/>
        <v>0</v>
      </c>
      <c r="E87" s="5"/>
      <c r="F87" s="10" t="e">
        <f>IF(E86&lt;=$F$1,11,F86)</f>
        <v>#REF!</v>
      </c>
      <c r="G87" s="10">
        <f>IF(E86&lt;=$F$1,G86,G86)</f>
        <v>-5.25</v>
      </c>
      <c r="H87" s="8">
        <f>H86</f>
        <v>7.6260791635516245</v>
      </c>
      <c r="I87" s="11">
        <f>I86</f>
        <v>-4.5</v>
      </c>
      <c r="J87" s="1"/>
      <c r="K87" s="1"/>
      <c r="L87" s="1"/>
      <c r="M87" s="1"/>
      <c r="N87" s="1"/>
      <c r="O87" s="1"/>
      <c r="P87" s="1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>
      <c r="A88" s="7">
        <f>H1</f>
        <v>0</v>
      </c>
      <c r="B88" s="7">
        <f>IF($M$6=0,$J$3*(H1/$J$3-$J$1*SIN(H1/$J$3)),0)</f>
        <v>0</v>
      </c>
      <c r="C88" s="7" t="b">
        <f>M25=IF($M$6=0,$J$3*(1--$J$1*COS(H1/$J$3)),0)</f>
        <v>0</v>
      </c>
      <c r="D88" s="5"/>
      <c r="E88" s="5">
        <f>E86+1</f>
        <v>43</v>
      </c>
      <c r="F88" s="7" t="e">
        <f>IF(E88&lt;=$F$1,F87,F150)</f>
        <v>#REF!</v>
      </c>
      <c r="G88" s="7">
        <f>IF(E88&lt;=$F$1,G87+$G$1,G87)</f>
        <v>-5.25</v>
      </c>
      <c r="H88" s="8">
        <f>IF(ABS($N$11*SQRT(-10*(E88-1)*$G$1/2))&lt;=1,H87-$G$1*TAN(ASIN($N$11*SQRT(-10*(E88-1)*$G$1/2))),H87)</f>
        <v>7.6260791635516245</v>
      </c>
      <c r="I88" s="8">
        <f>IF(ABS($N$11*SQRT(-10*(E88-1)*$G$1/2))&lt;=1,I87+$G$1,I87)</f>
        <v>-4.5</v>
      </c>
      <c r="J88" s="1"/>
      <c r="K88" s="1"/>
      <c r="L88" s="1"/>
      <c r="M88" s="1"/>
      <c r="N88" s="1"/>
      <c r="O88" s="1"/>
      <c r="P88" s="1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>
      <c r="A89" s="5"/>
      <c r="B89" s="7">
        <f>IF($M$6=0,A88,0)</f>
        <v>0</v>
      </c>
      <c r="C89" s="7">
        <f>-J3</f>
        <v>-1.7</v>
      </c>
      <c r="D89" s="5"/>
      <c r="E89" s="5"/>
      <c r="F89" s="7" t="e">
        <f>IF(E88&lt;=$F$1,0,F88)</f>
        <v>#REF!</v>
      </c>
      <c r="G89" s="7">
        <f>IF(E88&lt;=$F$1,G88,G88)</f>
        <v>-5.25</v>
      </c>
      <c r="H89" s="8">
        <f>H88</f>
        <v>7.6260791635516245</v>
      </c>
      <c r="I89" s="8">
        <f>I88</f>
        <v>-4.5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>
      <c r="A90" s="5"/>
      <c r="B90" s="5"/>
      <c r="C90" s="5"/>
      <c r="D90" s="5"/>
      <c r="E90" s="5">
        <f>E88+1</f>
        <v>44</v>
      </c>
      <c r="F90" s="7" t="e">
        <f>IF(E90&lt;=$F$1,0,F89)</f>
        <v>#REF!</v>
      </c>
      <c r="G90" s="7">
        <f>IF(E90&lt;=$F$1,G89+$G$1,G89)</f>
        <v>-5.25</v>
      </c>
      <c r="H90" s="8">
        <f>IF(ABS($N$11*SQRT(-10*(E90-1)*$G$1/2))&lt;=1,H89-$G$1*TAN(ASIN($N$11*SQRT(-10*(E90-1)*$G$1/2))),H89)</f>
        <v>7.6260791635516245</v>
      </c>
      <c r="I90" s="8">
        <f>IF(ABS($N$11*SQRT(-10*(E90-1)*$G$1/2))&lt;=1,I89+$G$1,I89)</f>
        <v>-4.5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>
      <c r="A91" s="5"/>
      <c r="B91" s="5"/>
      <c r="C91" s="5"/>
      <c r="D91" s="5"/>
      <c r="E91" s="5"/>
      <c r="F91" s="10" t="e">
        <f>IF(E90&lt;=$F$1,11,F90)</f>
        <v>#REF!</v>
      </c>
      <c r="G91" s="10">
        <f>IF(E90&lt;=$F$1,G90,G90)</f>
        <v>-5.25</v>
      </c>
      <c r="H91" s="8">
        <f>H90</f>
        <v>7.6260791635516245</v>
      </c>
      <c r="I91" s="11">
        <f>I90</f>
        <v>-4.5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>
      <c r="A92" s="5"/>
      <c r="B92" s="5"/>
      <c r="C92" s="5"/>
      <c r="D92" s="5"/>
      <c r="E92" s="5">
        <f>E90+1</f>
        <v>45</v>
      </c>
      <c r="F92" s="7" t="e">
        <f>IF(E92&lt;=$F$1,F91,F154)</f>
        <v>#REF!</v>
      </c>
      <c r="G92" s="7">
        <f>IF(E92&lt;=$F$1,G91+$G$1,G91)</f>
        <v>-5.25</v>
      </c>
      <c r="H92" s="8">
        <f>IF(ABS($N$11*SQRT(-10*(E92-1)*$G$1/2))&lt;=1,H91-$G$1*TAN(ASIN($N$11*SQRT(-10*(E92-1)*$G$1/2))),H91)</f>
        <v>7.6260791635516245</v>
      </c>
      <c r="I92" s="8">
        <f>IF(ABS($N$11*SQRT(-10*(E92-1)*$G$1/2))&lt;=1,I91+$G$1,I91)</f>
        <v>-4.5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>
      <c r="A93" s="5"/>
      <c r="B93" s="5"/>
      <c r="C93" s="5"/>
      <c r="D93" s="5"/>
      <c r="E93" s="5"/>
      <c r="F93" s="7" t="e">
        <f>IF(E92&lt;=$F$1,0,F92)</f>
        <v>#REF!</v>
      </c>
      <c r="G93" s="7">
        <f>IF(E92&lt;=$F$1,G92,G92)</f>
        <v>-5.25</v>
      </c>
      <c r="H93" s="8">
        <f>H92</f>
        <v>7.6260791635516245</v>
      </c>
      <c r="I93" s="8">
        <f>I92</f>
        <v>-4.5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>
      <c r="A94" s="5"/>
      <c r="B94" s="5"/>
      <c r="C94" s="5"/>
      <c r="D94" s="5"/>
      <c r="E94" s="5">
        <f>E92+1</f>
        <v>46</v>
      </c>
      <c r="F94" s="7" t="e">
        <f>IF(E94&lt;=$F$1,0,F93)</f>
        <v>#REF!</v>
      </c>
      <c r="G94" s="7">
        <f>IF(E94&lt;=$F$1,G93+$G$1,G93)</f>
        <v>-5.25</v>
      </c>
      <c r="H94" s="8">
        <f>IF(ABS($N$11*SQRT(-10*(E94-1)*$G$1/2))&lt;=1,H93-$G$1*TAN(ASIN($N$11*SQRT(-10*(E94-1)*$G$1/2))),H93)</f>
        <v>7.6260791635516245</v>
      </c>
      <c r="I94" s="8">
        <f>IF(ABS($N$11*SQRT(-10*(E94-1)*$G$1/2))&lt;=1,I93+$G$1,I93)</f>
        <v>-4.5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>
      <c r="A95" s="5"/>
      <c r="B95" s="5"/>
      <c r="C95" s="5"/>
      <c r="D95" s="5"/>
      <c r="E95" s="5"/>
      <c r="F95" s="10" t="e">
        <f>IF(E94&lt;=$F$1,11,F94)</f>
        <v>#REF!</v>
      </c>
      <c r="G95" s="10">
        <f>IF(E94&lt;=$F$1,G94,G94)</f>
        <v>-5.25</v>
      </c>
      <c r="H95" s="8">
        <f>H94</f>
        <v>7.6260791635516245</v>
      </c>
      <c r="I95" s="11">
        <f>I94</f>
        <v>-4.5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>
      <c r="A96" s="5"/>
      <c r="B96" s="5"/>
      <c r="C96" s="5"/>
      <c r="D96" s="5"/>
      <c r="E96" s="5">
        <f>E94+1</f>
        <v>47</v>
      </c>
      <c r="F96" s="7" t="e">
        <f>IF(E96&lt;=$F$1,F95,F158)</f>
        <v>#REF!</v>
      </c>
      <c r="G96" s="7">
        <f>IF(E96&lt;=$F$1,G95+$G$1,G95)</f>
        <v>-5.25</v>
      </c>
      <c r="H96" s="8">
        <f>IF(ABS($N$11*SQRT(-10*(E96-1)*$G$1/2))&lt;=1,H95-$G$1*TAN(ASIN($N$11*SQRT(-10*(E96-1)*$G$1/2))),H95)</f>
        <v>7.6260791635516245</v>
      </c>
      <c r="I96" s="8">
        <f>IF(ABS($N$11*SQRT(-10*(E96-1)*$G$1/2))&lt;=1,I95+$G$1,I95)</f>
        <v>-4.5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>
      <c r="A97" s="5"/>
      <c r="B97" s="5"/>
      <c r="C97" s="5"/>
      <c r="D97" s="5"/>
      <c r="E97" s="5"/>
      <c r="F97" s="7" t="e">
        <f>IF(E96&lt;=$F$1,0,F96)</f>
        <v>#REF!</v>
      </c>
      <c r="G97" s="7">
        <f>IF(E96&lt;=$F$1,G96,G96)</f>
        <v>-5.25</v>
      </c>
      <c r="H97" s="8">
        <f>H96</f>
        <v>7.6260791635516245</v>
      </c>
      <c r="I97" s="8">
        <f>I96</f>
        <v>-4.5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>
      <c r="A98" s="5"/>
      <c r="B98" s="5"/>
      <c r="C98" s="5"/>
      <c r="D98" s="5"/>
      <c r="E98" s="5">
        <f>E96+1</f>
        <v>48</v>
      </c>
      <c r="F98" s="7" t="e">
        <f>IF(E98&lt;=$F$1,0,F97)</f>
        <v>#REF!</v>
      </c>
      <c r="G98" s="7">
        <f>IF(E98&lt;=$F$1,G97+$G$1,G97)</f>
        <v>-5.25</v>
      </c>
      <c r="H98" s="8">
        <f>IF(ABS($N$11*SQRT(-10*(E98-1)*$G$1/2))&lt;=1,H97-$G$1*TAN(ASIN($N$11*SQRT(-10*(E98-1)*$G$1/2))),H97)</f>
        <v>7.6260791635516245</v>
      </c>
      <c r="I98" s="8">
        <f>IF(ABS($N$11*SQRT(-10*(E98-1)*$G$1/2))&lt;=1,I97+$G$1,I97)</f>
        <v>-4.5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>
      <c r="A99" s="5"/>
      <c r="B99" s="5"/>
      <c r="C99" s="5"/>
      <c r="D99" s="5"/>
      <c r="E99" s="5"/>
      <c r="F99" s="10" t="e">
        <f>IF(E98&lt;=$F$1,11,F98)</f>
        <v>#REF!</v>
      </c>
      <c r="G99" s="10">
        <f>IF(E98&lt;=$F$1,G98,G98)</f>
        <v>-5.25</v>
      </c>
      <c r="H99" s="8">
        <f>H98</f>
        <v>7.6260791635516245</v>
      </c>
      <c r="I99" s="11">
        <f>I98</f>
        <v>-4.5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>
      <c r="A100" s="5"/>
      <c r="B100" s="5"/>
      <c r="C100" s="5"/>
      <c r="D100" s="5"/>
      <c r="E100" s="5">
        <f>E98+1</f>
        <v>49</v>
      </c>
      <c r="F100" s="7" t="e">
        <f>IF(E100&lt;=$F$1,F99,F162)</f>
        <v>#REF!</v>
      </c>
      <c r="G100" s="7">
        <f>IF(E100&lt;=$F$1,G99+$G$1,G99)</f>
        <v>-5.25</v>
      </c>
      <c r="H100" s="8">
        <f>IF(ABS($N$11*SQRT(-10*(E100-1)*$G$1/2))&lt;=1,H99-$G$1*TAN(ASIN($N$11*SQRT(-10*(E100-1)*$G$1/2))),H99)</f>
        <v>7.6260791635516245</v>
      </c>
      <c r="I100" s="8">
        <f>IF(ABS($N$11*SQRT(-10*(E100-1)*$G$1/2))&lt;=1,I99+$G$1,I99)</f>
        <v>-4.5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>
      <c r="A101" s="5"/>
      <c r="B101" s="5"/>
      <c r="C101" s="5"/>
      <c r="D101" s="5"/>
      <c r="E101" s="5"/>
      <c r="F101" s="7" t="e">
        <f>IF(E100&lt;=$F$1,0,F100)</f>
        <v>#REF!</v>
      </c>
      <c r="G101" s="7">
        <f>IF(E100&lt;=$F$1,G100,G100)</f>
        <v>-5.25</v>
      </c>
      <c r="H101" s="8">
        <f>H100</f>
        <v>7.6260791635516245</v>
      </c>
      <c r="I101" s="8">
        <f>I100</f>
        <v>-4.5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>
      <c r="A102" s="5"/>
      <c r="B102" s="5"/>
      <c r="C102" s="5"/>
      <c r="D102" s="5"/>
      <c r="E102" s="5">
        <f>E100+1</f>
        <v>50</v>
      </c>
      <c r="F102" s="7" t="e">
        <f>IF(E102&lt;=$F$1,0,F101)</f>
        <v>#REF!</v>
      </c>
      <c r="G102" s="7">
        <f>IF(E102&lt;=$F$1,G101+$G$1,G101)</f>
        <v>-5.25</v>
      </c>
      <c r="H102" s="8">
        <f>IF(ABS($N$11*SQRT(-10*(E102-1)*$G$1/2))&lt;=1,H101-$G$1*TAN(ASIN($N$11*SQRT(-10*(E102-1)*$G$1/2))),H101)</f>
        <v>7.6260791635516245</v>
      </c>
      <c r="I102" s="8">
        <f>IF(ABS($N$11*SQRT(-10*(E102-1)*$G$1/2))&lt;=1,I101+$G$1,I101)</f>
        <v>-4.5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>
      <c r="A103" s="5"/>
      <c r="B103" s="5"/>
      <c r="C103" s="5"/>
      <c r="D103" s="5"/>
      <c r="E103" s="5"/>
      <c r="F103" s="10" t="e">
        <f>IF(E102&lt;=$F$1,11,F102)</f>
        <v>#REF!</v>
      </c>
      <c r="G103" s="10">
        <f>IF(E102&lt;=$F$1,G102,G102)</f>
        <v>-5.25</v>
      </c>
      <c r="H103" s="8">
        <f>H102</f>
        <v>7.6260791635516245</v>
      </c>
      <c r="I103" s="11">
        <f>I102</f>
        <v>-4.5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>
      <c r="A104" s="5"/>
      <c r="B104" s="5"/>
      <c r="C104" s="5"/>
      <c r="D104" s="5"/>
      <c r="E104" s="5">
        <f>E102+1</f>
        <v>51</v>
      </c>
      <c r="F104" s="7" t="e">
        <f>IF(E104&lt;=$F$1,F103,F166)</f>
        <v>#REF!</v>
      </c>
      <c r="G104" s="7">
        <f>IF(E104&lt;=$F$1,G103+$G$1,G103)</f>
        <v>-5.25</v>
      </c>
      <c r="H104" s="8">
        <f>IF(ABS($N$11*SQRT(-10*(E104-1)*$G$1/2))&lt;=1,H103-$G$1*TAN(ASIN($N$11*SQRT(-10*(E104-1)*$G$1/2))),H103)</f>
        <v>7.6260791635516245</v>
      </c>
      <c r="I104" s="8">
        <f>IF(ABS($N$11*SQRT(-10*(E104-1)*$G$1/2))&lt;=1,I103+$G$1,I103)</f>
        <v>-4.5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>
      <c r="A105" s="5"/>
      <c r="B105" s="5"/>
      <c r="C105" s="5"/>
      <c r="D105" s="5"/>
      <c r="E105" s="5"/>
      <c r="F105" s="7" t="e">
        <f>IF(E104&lt;=$F$1,0,F104)</f>
        <v>#REF!</v>
      </c>
      <c r="G105" s="7">
        <f>IF(E104&lt;=$F$1,G104,G104)</f>
        <v>-5.25</v>
      </c>
      <c r="H105" s="8">
        <f>H104</f>
        <v>7.6260791635516245</v>
      </c>
      <c r="I105" s="8">
        <f>I104</f>
        <v>-4.5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>
      <c r="A106" s="5"/>
      <c r="B106" s="5"/>
      <c r="C106" s="5"/>
      <c r="D106" s="5"/>
      <c r="E106" s="5">
        <f>E104+1</f>
        <v>52</v>
      </c>
      <c r="F106" s="7" t="e">
        <f>IF(E106&lt;=$F$1,0,F105)</f>
        <v>#REF!</v>
      </c>
      <c r="G106" s="7">
        <f>IF(E106&lt;=$F$1,G105+$G$1,G105)</f>
        <v>-5.25</v>
      </c>
      <c r="H106" s="8">
        <f>IF(ABS($N$11*SQRT(-10*(E106-1)*$G$1/2))&lt;=1,H105-$G$1*TAN(ASIN($N$11*SQRT(-10*(E106-1)*$G$1/2))),H105)</f>
        <v>7.6260791635516245</v>
      </c>
      <c r="I106" s="8">
        <f>IF(ABS($N$11*SQRT(-10*(E106-1)*$G$1/2))&lt;=1,I105+$G$1,I105)</f>
        <v>-4.5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>
      <c r="A107" s="5"/>
      <c r="B107" s="5"/>
      <c r="C107" s="5"/>
      <c r="D107" s="5"/>
      <c r="E107" s="5"/>
      <c r="F107" s="10" t="e">
        <f>IF(E106&lt;=$F$1,11,F106)</f>
        <v>#REF!</v>
      </c>
      <c r="G107" s="10">
        <f>IF(E106&lt;=$F$1,G106,G106)</f>
        <v>-5.25</v>
      </c>
      <c r="H107" s="8">
        <f>H106</f>
        <v>7.6260791635516245</v>
      </c>
      <c r="I107" s="11">
        <f>I106</f>
        <v>-4.5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>
      <c r="A108" s="5"/>
      <c r="B108" s="5"/>
      <c r="C108" s="5"/>
      <c r="D108" s="5"/>
      <c r="E108" s="5">
        <f>E106+1</f>
        <v>53</v>
      </c>
      <c r="F108" s="7" t="e">
        <f>IF(E108&lt;=$F$1,F107,F170)</f>
        <v>#REF!</v>
      </c>
      <c r="G108" s="7">
        <f>IF(E108&lt;=$F$1,G107+$G$1,G107)</f>
        <v>-5.25</v>
      </c>
      <c r="H108" s="8">
        <f>IF(ABS($N$11*SQRT(-10*(E108-1)*$G$1/2))&lt;=1,H107-$G$1*TAN(ASIN($N$11*SQRT(-10*(E108-1)*$G$1/2))),H107)</f>
        <v>7.6260791635516245</v>
      </c>
      <c r="I108" s="8">
        <f>IF(ABS($N$11*SQRT(-10*(E108-1)*$G$1/2))&lt;=1,I107+$G$1,I107)</f>
        <v>-4.5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>
      <c r="A109" s="5"/>
      <c r="B109" s="5"/>
      <c r="C109" s="5"/>
      <c r="D109" s="5"/>
      <c r="E109" s="5"/>
      <c r="F109" s="7" t="e">
        <f>IF(E108&lt;=$F$1,0,F108)</f>
        <v>#REF!</v>
      </c>
      <c r="G109" s="7">
        <f>IF(E108&lt;=$F$1,G108,G108)</f>
        <v>-5.25</v>
      </c>
      <c r="H109" s="8">
        <f>H108</f>
        <v>7.6260791635516245</v>
      </c>
      <c r="I109" s="8">
        <f>I108</f>
        <v>-4.5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>
      <c r="A110" s="5"/>
      <c r="B110" s="5"/>
      <c r="C110" s="5"/>
      <c r="D110" s="5"/>
      <c r="E110" s="5">
        <f>E108+1</f>
        <v>54</v>
      </c>
      <c r="F110" s="7" t="e">
        <f>IF(E110&lt;=$F$1,0,F109)</f>
        <v>#REF!</v>
      </c>
      <c r="G110" s="7">
        <f>IF(E110&lt;=$F$1,G109+$G$1,G109)</f>
        <v>-5.25</v>
      </c>
      <c r="H110" s="8">
        <f>IF(ABS($N$11*SQRT(-10*(E110-1)*$G$1/2))&lt;=1,H109-$G$1*TAN(ASIN($N$11*SQRT(-10*(E110-1)*$G$1/2))),H109)</f>
        <v>7.6260791635516245</v>
      </c>
      <c r="I110" s="8">
        <f>IF(ABS($N$11*SQRT(-10*(E110-1)*$G$1/2))&lt;=1,I109+$G$1,I109)</f>
        <v>-4.5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>
      <c r="A111" s="5"/>
      <c r="B111" s="5"/>
      <c r="C111" s="5"/>
      <c r="D111" s="5"/>
      <c r="E111" s="5"/>
      <c r="F111" s="10" t="e">
        <f>IF(E110&lt;=$F$1,11,F110)</f>
        <v>#REF!</v>
      </c>
      <c r="G111" s="10">
        <f>IF(E110&lt;=$F$1,G110,G110)</f>
        <v>-5.25</v>
      </c>
      <c r="H111" s="8">
        <f>H110</f>
        <v>7.6260791635516245</v>
      </c>
      <c r="I111" s="11">
        <f>I110</f>
        <v>-4.5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>
      <c r="A112" s="5"/>
      <c r="B112" s="5"/>
      <c r="C112" s="5"/>
      <c r="D112" s="5"/>
      <c r="E112" s="5">
        <f>E110+1</f>
        <v>55</v>
      </c>
      <c r="F112" s="7" t="e">
        <f>IF(E112&lt;=$F$1,F111,F174)</f>
        <v>#REF!</v>
      </c>
      <c r="G112" s="7">
        <f>IF(E112&lt;=$F$1,G111+$G$1,G111)</f>
        <v>-5.25</v>
      </c>
      <c r="H112" s="8">
        <f>IF(ABS($N$11*SQRT(-10*(E112-1)*$G$1/2))&lt;=1,H111-$G$1*TAN(ASIN($N$11*SQRT(-10*(E112-1)*$G$1/2))),H111)</f>
        <v>7.6260791635516245</v>
      </c>
      <c r="I112" s="8">
        <f>IF(ABS($N$11*SQRT(-10*(E112-1)*$G$1/2))&lt;=1,I111+$G$1,I111)</f>
        <v>-4.5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>
      <c r="A113" s="5"/>
      <c r="B113" s="5"/>
      <c r="C113" s="5"/>
      <c r="D113" s="5"/>
      <c r="E113" s="5"/>
      <c r="F113" s="7" t="e">
        <f>IF(E112&lt;=$F$1,0,F112)</f>
        <v>#REF!</v>
      </c>
      <c r="G113" s="7">
        <f>IF(E112&lt;=$F$1,G112,G112)</f>
        <v>-5.25</v>
      </c>
      <c r="H113" s="8">
        <f>H112</f>
        <v>7.6260791635516245</v>
      </c>
      <c r="I113" s="8">
        <f>I112</f>
        <v>-4.5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>
      <c r="A114" s="5"/>
      <c r="B114" s="5"/>
      <c r="C114" s="5"/>
      <c r="D114" s="5"/>
      <c r="E114" s="5">
        <f>E112+1</f>
        <v>56</v>
      </c>
      <c r="F114" s="7" t="e">
        <f>IF(E114&lt;=$F$1,0,F113)</f>
        <v>#REF!</v>
      </c>
      <c r="G114" s="7">
        <f>IF(E114&lt;=$F$1,G113+$G$1,G113)</f>
        <v>-5.25</v>
      </c>
      <c r="H114" s="8">
        <f>IF(ABS($N$11*SQRT(-10*(E114-1)*$G$1/2))&lt;=1,H113-$G$1*TAN(ASIN($N$11*SQRT(-10*(E114-1)*$G$1/2))),H113)</f>
        <v>7.6260791635516245</v>
      </c>
      <c r="I114" s="8">
        <f>IF(ABS($N$11*SQRT(-10*(E114-1)*$G$1/2))&lt;=1,I113+$G$1,I113)</f>
        <v>-4.5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>
      <c r="A115" s="5"/>
      <c r="B115" s="5"/>
      <c r="C115" s="5"/>
      <c r="D115" s="5"/>
      <c r="E115" s="5"/>
      <c r="F115" s="10" t="e">
        <f>IF(E114&lt;=$F$1,11,F114)</f>
        <v>#REF!</v>
      </c>
      <c r="G115" s="10">
        <f>IF(E114&lt;=$F$1,G114,G114)</f>
        <v>-5.25</v>
      </c>
      <c r="H115" s="8">
        <f>H114</f>
        <v>7.6260791635516245</v>
      </c>
      <c r="I115" s="11">
        <f>I114</f>
        <v>-4.5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>
      <c r="A116" s="5"/>
      <c r="B116" s="5"/>
      <c r="C116" s="5"/>
      <c r="D116" s="5"/>
      <c r="E116" s="5">
        <f>E114+1</f>
        <v>57</v>
      </c>
      <c r="F116" s="7" t="e">
        <f>IF(E116&lt;=$F$1,F115,F178)</f>
        <v>#REF!</v>
      </c>
      <c r="G116" s="7">
        <f>IF(E116&lt;=$F$1,G115+$G$1,G115)</f>
        <v>-5.25</v>
      </c>
      <c r="H116" s="8">
        <f>IF(ABS($N$11*SQRT(-10*(E116-1)*$G$1/2))&lt;=1,H115-$G$1*TAN(ASIN($N$11*SQRT(-10*(E116-1)*$G$1/2))),H115)</f>
        <v>7.6260791635516245</v>
      </c>
      <c r="I116" s="8">
        <f>IF(ABS($N$11*SQRT(-10*(E116-1)*$G$1/2))&lt;=1,I115+$G$1,I115)</f>
        <v>-4.5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>
      <c r="A117" s="5"/>
      <c r="B117" s="5"/>
      <c r="C117" s="5"/>
      <c r="D117" s="5"/>
      <c r="E117" s="5"/>
      <c r="F117" s="7" t="e">
        <f>IF(E116&lt;=$F$1,0,F116)</f>
        <v>#REF!</v>
      </c>
      <c r="G117" s="7">
        <f>IF(E116&lt;=$F$1,G116,G116)</f>
        <v>-5.25</v>
      </c>
      <c r="H117" s="8">
        <f>H116</f>
        <v>7.6260791635516245</v>
      </c>
      <c r="I117" s="8">
        <f>I116</f>
        <v>-4.5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>
      <c r="A118" s="5"/>
      <c r="B118" s="5"/>
      <c r="C118" s="5"/>
      <c r="D118" s="5"/>
      <c r="E118" s="5">
        <f>E116+1</f>
        <v>58</v>
      </c>
      <c r="F118" s="7" t="e">
        <f>IF(E118&lt;=$F$1,0,F117)</f>
        <v>#REF!</v>
      </c>
      <c r="G118" s="7">
        <f>IF(E118&lt;=$F$1,G117+$G$1,G117)</f>
        <v>-5.25</v>
      </c>
      <c r="H118" s="8">
        <f>IF(ABS($N$11*SQRT(-10*(E118-1)*$G$1/2))&lt;=1,H117-$G$1*TAN(ASIN($N$11*SQRT(-10*(E118-1)*$G$1/2))),H117)</f>
        <v>7.6260791635516245</v>
      </c>
      <c r="I118" s="8">
        <f>IF(ABS($N$11*SQRT(-10*(E118-1)*$G$1/2))&lt;=1,I117+$G$1,I117)</f>
        <v>-4.5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>
      <c r="A119" s="5"/>
      <c r="B119" s="5"/>
      <c r="C119" s="5"/>
      <c r="D119" s="5"/>
      <c r="E119" s="5"/>
      <c r="F119" s="10" t="e">
        <f>IF(E118&lt;=$F$1,11,F118)</f>
        <v>#REF!</v>
      </c>
      <c r="G119" s="10">
        <f>IF(E118&lt;=$F$1,G118,G118)</f>
        <v>-5.25</v>
      </c>
      <c r="H119" s="8">
        <f>H118</f>
        <v>7.6260791635516245</v>
      </c>
      <c r="I119" s="11">
        <f>I118</f>
        <v>-4.5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>
      <c r="A120" s="5"/>
      <c r="B120" s="5"/>
      <c r="C120" s="5"/>
      <c r="D120" s="5"/>
      <c r="E120" s="5">
        <f>E118+1</f>
        <v>59</v>
      </c>
      <c r="F120" s="7" t="e">
        <f>IF(E120&lt;=$F$1,F119,F182)</f>
        <v>#REF!</v>
      </c>
      <c r="G120" s="7">
        <f>IF(E120&lt;=$F$1,G119+$G$1,G119)</f>
        <v>-5.25</v>
      </c>
      <c r="H120" s="8">
        <f>IF(ABS($N$11*SQRT(-10*(E120-1)*$G$1/2))&lt;=1,H119-$G$1*TAN(ASIN($N$11*SQRT(-10*(E120-1)*$G$1/2))),H119)</f>
        <v>7.6260791635516245</v>
      </c>
      <c r="I120" s="8">
        <f>IF(ABS($N$11*SQRT(-10*(E120-1)*$G$1/2))&lt;=1,I119+$G$1,I119)</f>
        <v>-4.5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>
      <c r="A121" s="5"/>
      <c r="B121" s="5"/>
      <c r="C121" s="5"/>
      <c r="D121" s="5"/>
      <c r="E121" s="5"/>
      <c r="F121" s="7" t="e">
        <f>IF(E120&lt;=$F$1,0,F120)</f>
        <v>#REF!</v>
      </c>
      <c r="G121" s="7">
        <f>IF(E120&lt;=$F$1,G120,G120)</f>
        <v>-5.25</v>
      </c>
      <c r="H121" s="8">
        <f>H120</f>
        <v>7.6260791635516245</v>
      </c>
      <c r="I121" s="8">
        <f>I120</f>
        <v>-4.5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>
      <c r="A122" s="5"/>
      <c r="B122" s="5"/>
      <c r="C122" s="5"/>
      <c r="D122" s="5"/>
      <c r="E122" s="5">
        <f>E120+1</f>
        <v>60</v>
      </c>
      <c r="F122" s="7" t="e">
        <f>IF(E122&lt;=$F$1,0,F121)</f>
        <v>#REF!</v>
      </c>
      <c r="G122" s="7">
        <f>IF(E122&lt;=$F$1,G121+$G$1,G121)</f>
        <v>-5.25</v>
      </c>
      <c r="H122" s="8">
        <f>IF(ABS($N$11*SQRT(-10*(E122-1)*$G$1/2))&lt;=1,H121-$G$1*TAN(ASIN($N$11*SQRT(-10*(E122-1)*$G$1/2))),H121)</f>
        <v>7.6260791635516245</v>
      </c>
      <c r="I122" s="8">
        <f>IF(ABS($N$11*SQRT(-10*(E122-1)*$G$1/2))&lt;=1,I121+$G$1,I121)</f>
        <v>-4.5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>
      <c r="A123" s="5"/>
      <c r="B123" s="5"/>
      <c r="C123" s="5"/>
      <c r="D123" s="5"/>
      <c r="E123" s="5"/>
      <c r="F123" s="10" t="e">
        <f>IF(E122&lt;=$F$1,11,F122)</f>
        <v>#REF!</v>
      </c>
      <c r="G123" s="10">
        <f>IF(E122&lt;=$F$1,G122,G122)</f>
        <v>-5.25</v>
      </c>
      <c r="H123" s="8">
        <f>H122</f>
        <v>7.6260791635516245</v>
      </c>
      <c r="I123" s="11">
        <f>I122</f>
        <v>-4.5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>
      <c r="A124" s="5"/>
      <c r="B124" s="5"/>
      <c r="C124" s="5"/>
      <c r="D124" s="5"/>
      <c r="E124" s="5">
        <f>E122+1</f>
        <v>61</v>
      </c>
      <c r="F124" s="7" t="e">
        <f>IF(E124&lt;=$F$1,F123,F186)</f>
        <v>#REF!</v>
      </c>
      <c r="G124" s="7">
        <f>IF(E124&lt;=$F$1,G123+$G$1,G123)</f>
        <v>-5.25</v>
      </c>
      <c r="H124" s="8">
        <f>IF(ABS($N$11*SQRT(-10*(E124-1)*$G$1/2))&lt;=1,H123-$G$1*TAN(ASIN($N$11*SQRT(-10*(E124-1)*$G$1/2))),H123)</f>
        <v>7.6260791635516245</v>
      </c>
      <c r="I124" s="8">
        <f>IF(ABS($N$11*SQRT(-10*(E124-1)*$G$1/2))&lt;=1,I123+$G$1,I123)</f>
        <v>-4.5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>
      <c r="A125" s="5"/>
      <c r="B125" s="5"/>
      <c r="C125" s="5"/>
      <c r="D125" s="5"/>
      <c r="E125" s="5"/>
      <c r="F125" s="7" t="e">
        <f>IF(E124&lt;=$F$1,0,F124)</f>
        <v>#REF!</v>
      </c>
      <c r="G125" s="7">
        <f>IF(E124&lt;=$F$1,G124,G124)</f>
        <v>-5.25</v>
      </c>
      <c r="H125" s="8">
        <f>H124</f>
        <v>7.6260791635516245</v>
      </c>
      <c r="I125" s="8">
        <f>I124</f>
        <v>-4.5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>
      <c r="A126" s="5"/>
      <c r="B126" s="5"/>
      <c r="C126" s="5"/>
      <c r="D126" s="5"/>
      <c r="E126" s="5">
        <f>E124+1</f>
        <v>62</v>
      </c>
      <c r="F126" s="7" t="e">
        <f>IF(E126&lt;=$F$1,0,F125)</f>
        <v>#REF!</v>
      </c>
      <c r="G126" s="7">
        <f>IF(E126&lt;=$F$1,G125+$G$1,G125)</f>
        <v>-5.25</v>
      </c>
      <c r="H126" s="8">
        <f>IF(ABS($N$11*SQRT(-10*(E126-1)*$G$1/2))&lt;=1,H125-$G$1*TAN(ASIN($N$11*SQRT(-10*(E126-1)*$G$1/2))),H125)</f>
        <v>7.6260791635516245</v>
      </c>
      <c r="I126" s="8">
        <f>IF(ABS($N$11*SQRT(-10*(E126-1)*$G$1/2))&lt;=1,I125+$G$1,I125)</f>
        <v>-4.5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>
      <c r="A127" s="5"/>
      <c r="B127" s="5"/>
      <c r="C127" s="5"/>
      <c r="D127" s="5"/>
      <c r="E127" s="5"/>
      <c r="F127" s="10" t="e">
        <f>IF(E126&lt;=$F$1,11,F126)</f>
        <v>#REF!</v>
      </c>
      <c r="G127" s="10">
        <f>IF(E126&lt;=$F$1,G126,G126)</f>
        <v>-5.25</v>
      </c>
      <c r="H127" s="8">
        <f>H126</f>
        <v>7.6260791635516245</v>
      </c>
      <c r="I127" s="11">
        <f>I126</f>
        <v>-4.5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>
      <c r="A128" s="5"/>
      <c r="B128" s="5"/>
      <c r="C128" s="5"/>
      <c r="D128" s="5"/>
      <c r="E128" s="5">
        <f>E126+1</f>
        <v>63</v>
      </c>
      <c r="F128" s="7" t="e">
        <f>IF(E128&lt;=$F$1,F127,F190)</f>
        <v>#REF!</v>
      </c>
      <c r="G128" s="7">
        <f>IF(E128&lt;=$F$1,G127+$G$1,G127)</f>
        <v>-5.25</v>
      </c>
      <c r="H128" s="8">
        <f>IF(ABS($N$11*SQRT(-10*(E128-1)*$G$1/2))&lt;=1,H127-$G$1*TAN(ASIN($N$11*SQRT(-10*(E128-1)*$G$1/2))),H127)</f>
        <v>7.6260791635516245</v>
      </c>
      <c r="I128" s="8">
        <f>IF(ABS($N$11*SQRT(-10*(E128-1)*$G$1/2))&lt;=1,I127+$G$1,I127)</f>
        <v>-4.5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>
      <c r="A129" s="5"/>
      <c r="B129" s="5"/>
      <c r="C129" s="5"/>
      <c r="D129" s="5"/>
      <c r="E129" s="5"/>
      <c r="F129" s="7" t="e">
        <f>IF(E128&lt;=$F$1,0,F128)</f>
        <v>#REF!</v>
      </c>
      <c r="G129" s="7">
        <f>IF(E128&lt;=$F$1,G128,G128)</f>
        <v>-5.25</v>
      </c>
      <c r="H129" s="8">
        <f>H128</f>
        <v>7.6260791635516245</v>
      </c>
      <c r="I129" s="8">
        <f>I128</f>
        <v>-4.5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>
      <c r="A130" s="5"/>
      <c r="B130" s="5"/>
      <c r="C130" s="5"/>
      <c r="D130" s="5"/>
      <c r="E130" s="5">
        <f>E128+1</f>
        <v>64</v>
      </c>
      <c r="F130" s="7" t="e">
        <f>IF(E130&lt;=$F$1,0,F129)</f>
        <v>#REF!</v>
      </c>
      <c r="G130" s="7">
        <f>IF(E130&lt;=$F$1,G129+$G$1,G129)</f>
        <v>-5.25</v>
      </c>
      <c r="H130" s="8">
        <f>IF(ABS($N$11*SQRT(-10*(E130-1)*$G$1/2))&lt;=1,H129-$G$1*TAN(ASIN($N$11*SQRT(-10*(E130-1)*$G$1/2))),H129)</f>
        <v>7.6260791635516245</v>
      </c>
      <c r="I130" s="8">
        <f>IF(ABS($N$11*SQRT(-10*(E130-1)*$G$1/2))&lt;=1,I129+$G$1,I129)</f>
        <v>-4.5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>
      <c r="A131" s="5"/>
      <c r="B131" s="5"/>
      <c r="C131" s="5"/>
      <c r="D131" s="5"/>
      <c r="E131" s="5"/>
      <c r="F131" s="10" t="e">
        <f>IF(E130&lt;=$F$1,11,F130)</f>
        <v>#REF!</v>
      </c>
      <c r="G131" s="10">
        <f>IF(E130&lt;=$F$1,G130,G130)</f>
        <v>-5.25</v>
      </c>
      <c r="H131" s="8">
        <f>H130</f>
        <v>7.6260791635516245</v>
      </c>
      <c r="I131" s="11">
        <f>I130</f>
        <v>-4.5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>
      <c r="A132" s="5"/>
      <c r="B132" s="5"/>
      <c r="C132" s="5"/>
      <c r="D132" s="5"/>
      <c r="E132" s="5">
        <f>E130+1</f>
        <v>65</v>
      </c>
      <c r="F132" s="7" t="e">
        <f>IF(E132&lt;=$F$1,F131,F194)</f>
        <v>#REF!</v>
      </c>
      <c r="G132" s="7">
        <f>IF(E132&lt;=$F$1,G131+$G$1,G131)</f>
        <v>-5.25</v>
      </c>
      <c r="H132" s="8">
        <f>IF(ABS($N$11*SQRT(-10*(E132-1)*$G$1/2))&lt;=1,H131-$G$1*TAN(ASIN($N$11*SQRT(-10*(E132-1)*$G$1/2))),H131)</f>
        <v>7.6260791635516245</v>
      </c>
      <c r="I132" s="8">
        <f>IF(ABS($N$11*SQRT(-10*(E132-1)*$G$1/2))&lt;=1,I131+$G$1,I131)</f>
        <v>-4.5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>
      <c r="A133" s="5"/>
      <c r="B133" s="5"/>
      <c r="C133" s="5"/>
      <c r="D133" s="5"/>
      <c r="E133" s="5"/>
      <c r="F133" s="7" t="e">
        <f>IF(E132&lt;=$F$1,0,F132)</f>
        <v>#REF!</v>
      </c>
      <c r="G133" s="7">
        <f>IF(E132&lt;=$F$1,G132,G132)</f>
        <v>-5.25</v>
      </c>
      <c r="H133" s="8">
        <f>H132</f>
        <v>7.6260791635516245</v>
      </c>
      <c r="I133" s="8">
        <f>I132</f>
        <v>-4.5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>
      <c r="A134" s="5"/>
      <c r="B134" s="5"/>
      <c r="C134" s="5"/>
      <c r="D134" s="5"/>
      <c r="E134" s="5">
        <f>E132+1</f>
        <v>66</v>
      </c>
      <c r="F134" s="7" t="e">
        <f>IF(E134&lt;=$F$1,0,F133)</f>
        <v>#REF!</v>
      </c>
      <c r="G134" s="7">
        <f>IF(E134&lt;=$F$1,G133+$G$1,G133)</f>
        <v>-5.25</v>
      </c>
      <c r="H134" s="8">
        <f>IF(ABS($N$11*SQRT(-10*(E134-1)*$G$1/2))&lt;=1,H133-$G$1*TAN(ASIN($N$11*SQRT(-10*(E134-1)*$G$1/2))),H133)</f>
        <v>7.6260791635516245</v>
      </c>
      <c r="I134" s="8">
        <f>IF(ABS($N$11*SQRT(-10*(E134-1)*$G$1/2))&lt;=1,I133+$G$1,I133)</f>
        <v>-4.5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>
      <c r="A135" s="5"/>
      <c r="B135" s="5"/>
      <c r="C135" s="5"/>
      <c r="D135" s="5"/>
      <c r="E135" s="5"/>
      <c r="F135" s="10" t="e">
        <f>IF(E134&lt;=$F$1,11,F134)</f>
        <v>#REF!</v>
      </c>
      <c r="G135" s="10">
        <f>IF(E134&lt;=$F$1,G134,G134)</f>
        <v>-5.25</v>
      </c>
      <c r="H135" s="8">
        <f>H134</f>
        <v>7.6260791635516245</v>
      </c>
      <c r="I135" s="11">
        <f>I134</f>
        <v>-4.5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>
      <c r="A136" s="5"/>
      <c r="B136" s="5"/>
      <c r="C136" s="5"/>
      <c r="D136" s="5"/>
      <c r="E136" s="5">
        <f>E134+1</f>
        <v>67</v>
      </c>
      <c r="F136" s="7" t="e">
        <f>IF(E136&lt;=$F$1,F135,F198)</f>
        <v>#REF!</v>
      </c>
      <c r="G136" s="7">
        <f>IF(E136&lt;=$F$1,G135+$G$1,G135)</f>
        <v>-5.25</v>
      </c>
      <c r="H136" s="8">
        <f>IF(ABS($N$11*SQRT(-10*(E136-1)*$G$1/2))&lt;=1,H135-$G$1*TAN(ASIN($N$11*SQRT(-10*(E136-1)*$G$1/2))),H135)</f>
        <v>7.6260791635516245</v>
      </c>
      <c r="I136" s="8">
        <f>IF(ABS($N$11*SQRT(-10*(E136-1)*$G$1/2))&lt;=1,I135+$G$1,I135)</f>
        <v>-4.5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>
      <c r="A137" s="5"/>
      <c r="B137" s="5"/>
      <c r="C137" s="5"/>
      <c r="D137" s="5"/>
      <c r="E137" s="5"/>
      <c r="F137" s="7" t="e">
        <f>IF(E136&lt;=$F$1,0,F136)</f>
        <v>#REF!</v>
      </c>
      <c r="G137" s="7">
        <f>IF(E136&lt;=$F$1,G136,G136)</f>
        <v>-5.25</v>
      </c>
      <c r="H137" s="8">
        <f>H136</f>
        <v>7.6260791635516245</v>
      </c>
      <c r="I137" s="8">
        <f>I136</f>
        <v>-4.5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>
      <c r="A138" s="5"/>
      <c r="B138" s="5"/>
      <c r="C138" s="5"/>
      <c r="D138" s="5"/>
      <c r="E138" s="5">
        <f>E136+1</f>
        <v>68</v>
      </c>
      <c r="F138" s="7" t="e">
        <f>IF(E138&lt;=$F$1,0,F137)</f>
        <v>#REF!</v>
      </c>
      <c r="G138" s="7">
        <f>IF(E138&lt;=$F$1,G137+$G$1,G137)</f>
        <v>-5.25</v>
      </c>
      <c r="H138" s="8">
        <f>IF(ABS($N$11*SQRT(-10*(E138-1)*$G$1/2))&lt;=1,H137-$G$1*TAN(ASIN($N$11*SQRT(-10*(E138-1)*$G$1/2))),H137)</f>
        <v>7.6260791635516245</v>
      </c>
      <c r="I138" s="8">
        <f>IF(ABS($N$11*SQRT(-10*(E138-1)*$G$1/2))&lt;=1,I137+$G$1,I137)</f>
        <v>-4.5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>
      <c r="A139" s="5"/>
      <c r="B139" s="5"/>
      <c r="C139" s="5"/>
      <c r="D139" s="5"/>
      <c r="E139" s="5"/>
      <c r="F139" s="10" t="e">
        <f>IF(E138&lt;=$F$1,11,F138)</f>
        <v>#REF!</v>
      </c>
      <c r="G139" s="10">
        <f>IF(E138&lt;=$F$1,G138,G138)</f>
        <v>-5.25</v>
      </c>
      <c r="H139" s="8">
        <f>H138</f>
        <v>7.6260791635516245</v>
      </c>
      <c r="I139" s="11">
        <f>I138</f>
        <v>-4.5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>
      <c r="A140" s="5"/>
      <c r="B140" s="5"/>
      <c r="C140" s="5"/>
      <c r="D140" s="5"/>
      <c r="E140" s="5">
        <f>E138+1</f>
        <v>69</v>
      </c>
      <c r="F140" s="7" t="e">
        <f>IF(E140&lt;=$F$1,F139,F202)</f>
        <v>#REF!</v>
      </c>
      <c r="G140" s="7">
        <f>IF(E140&lt;=$F$1,G139+$G$1,G139)</f>
        <v>-5.25</v>
      </c>
      <c r="H140" s="8">
        <f>IF(ABS($N$11*SQRT(-10*(E140-1)*$G$1/2))&lt;=1,H139-$G$1*TAN(ASIN($N$11*SQRT(-10*(E140-1)*$G$1/2))),H139)</f>
        <v>7.6260791635516245</v>
      </c>
      <c r="I140" s="8">
        <f>IF(ABS($N$11*SQRT(-10*(E140-1)*$G$1/2))&lt;=1,I139+$G$1,I139)</f>
        <v>-4.5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>
      <c r="A141" s="5"/>
      <c r="B141" s="5"/>
      <c r="C141" s="5"/>
      <c r="D141" s="5"/>
      <c r="E141" s="5"/>
      <c r="F141" s="7" t="e">
        <f>IF(E140&lt;=$F$1,0,F140)</f>
        <v>#REF!</v>
      </c>
      <c r="G141" s="7">
        <f>IF(E140&lt;=$F$1,G140,G140)</f>
        <v>-5.25</v>
      </c>
      <c r="H141" s="8">
        <f>H140</f>
        <v>7.6260791635516245</v>
      </c>
      <c r="I141" s="8">
        <f>I140</f>
        <v>-4.5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>
      <c r="A142" s="5"/>
      <c r="B142" s="5"/>
      <c r="C142" s="5"/>
      <c r="D142" s="5"/>
      <c r="E142" s="5">
        <f>E140+1</f>
        <v>70</v>
      </c>
      <c r="F142" s="7" t="e">
        <f>IF(E142&lt;=$F$1,0,F141)</f>
        <v>#REF!</v>
      </c>
      <c r="G142" s="7">
        <f>IF(E142&lt;=$F$1,G141+$G$1,G141)</f>
        <v>-5.25</v>
      </c>
      <c r="H142" s="8">
        <f>IF(ABS($N$11*SQRT(-10*(E142-1)*$G$1/2))&lt;=1,H141-$G$1*TAN(ASIN($N$11*SQRT(-10*(E142-1)*$G$1/2))),H141)</f>
        <v>7.6260791635516245</v>
      </c>
      <c r="I142" s="8">
        <f>IF(ABS($N$11*SQRT(-10*(E142-1)*$G$1/2))&lt;=1,I141+$G$1,I141)</f>
        <v>-4.5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>
      <c r="A143" s="5"/>
      <c r="B143" s="5"/>
      <c r="C143" s="5"/>
      <c r="D143" s="5"/>
      <c r="E143" s="5"/>
      <c r="F143" s="10" t="e">
        <f>IF(E142&lt;=$F$1,11,F142)</f>
        <v>#REF!</v>
      </c>
      <c r="G143" s="10">
        <f>IF(E142&lt;=$F$1,G142,G142)</f>
        <v>-5.25</v>
      </c>
      <c r="H143" s="8">
        <f>H142</f>
        <v>7.6260791635516245</v>
      </c>
      <c r="I143" s="11">
        <f>I142</f>
        <v>-4.5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>
      <c r="A144" s="5"/>
      <c r="B144" s="5"/>
      <c r="C144" s="5"/>
      <c r="D144" s="5"/>
      <c r="E144" s="5">
        <f>E142+1</f>
        <v>71</v>
      </c>
      <c r="F144" s="7" t="e">
        <f>IF(E144&lt;=$F$1,F143,F206)</f>
        <v>#REF!</v>
      </c>
      <c r="G144" s="7">
        <f>IF(E144&lt;=$F$1,G143+$G$1,G143)</f>
        <v>-5.25</v>
      </c>
      <c r="H144" s="8">
        <f>IF(ABS($N$11*SQRT(-10*(E144-1)*$G$1/2))&lt;=1,H143-$G$1*TAN(ASIN($N$11*SQRT(-10*(E144-1)*$G$1/2))),H143)</f>
        <v>7.6260791635516245</v>
      </c>
      <c r="I144" s="8">
        <f>IF(ABS($N$11*SQRT(-10*(E144-1)*$G$1/2))&lt;=1,I143+$G$1,I143)</f>
        <v>-4.5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>
      <c r="A145" s="5"/>
      <c r="B145" s="5"/>
      <c r="C145" s="5"/>
      <c r="D145" s="5"/>
      <c r="E145" s="5"/>
      <c r="F145" s="7" t="e">
        <f>IF(E144&lt;=$F$1,0,F144)</f>
        <v>#REF!</v>
      </c>
      <c r="G145" s="7">
        <f>IF(E144&lt;=$F$1,G144,G144)</f>
        <v>-5.25</v>
      </c>
      <c r="H145" s="8">
        <f>H144</f>
        <v>7.6260791635516245</v>
      </c>
      <c r="I145" s="8">
        <f>I144</f>
        <v>-4.5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>
      <c r="A146" s="5"/>
      <c r="B146" s="5"/>
      <c r="C146" s="5"/>
      <c r="D146" s="5"/>
      <c r="E146" s="5">
        <f>E144+1</f>
        <v>72</v>
      </c>
      <c r="F146" s="7" t="e">
        <f>IF(E146&lt;=$F$1,0,F145)</f>
        <v>#REF!</v>
      </c>
      <c r="G146" s="7">
        <f>IF(E146&lt;=$F$1,G145+$G$1,G145)</f>
        <v>-5.25</v>
      </c>
      <c r="H146" s="8">
        <f>IF(ABS($N$11*SQRT(-10*(E146-1)*$G$1/2))&lt;=1,H145-$G$1*TAN(ASIN($N$11*SQRT(-10*(E146-1)*$G$1/2))),H145)</f>
        <v>7.6260791635516245</v>
      </c>
      <c r="I146" s="8">
        <f>IF(ABS($N$11*SQRT(-10*(E146-1)*$G$1/2))&lt;=1,I145+$G$1,I145)</f>
        <v>-4.5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>
      <c r="A147" s="5"/>
      <c r="B147" s="5"/>
      <c r="C147" s="5"/>
      <c r="D147" s="5"/>
      <c r="E147" s="5"/>
      <c r="F147" s="10" t="e">
        <f>IF(E146&lt;=$F$1,11,F146)</f>
        <v>#REF!</v>
      </c>
      <c r="G147" s="10">
        <f>IF(E146&lt;=$F$1,G146,G146)</f>
        <v>-5.25</v>
      </c>
      <c r="H147" s="8">
        <f>H146</f>
        <v>7.6260791635516245</v>
      </c>
      <c r="I147" s="11">
        <f>I146</f>
        <v>-4.5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>
      <c r="A148" s="5"/>
      <c r="B148" s="5"/>
      <c r="C148" s="5"/>
      <c r="D148" s="5"/>
      <c r="E148" s="5">
        <f>E146+1</f>
        <v>73</v>
      </c>
      <c r="F148" s="7" t="e">
        <f>IF(E148&lt;=$F$1,F147,F210)</f>
        <v>#REF!</v>
      </c>
      <c r="G148" s="7">
        <f>IF(E148&lt;=$F$1,G147+$G$1,G147)</f>
        <v>-5.25</v>
      </c>
      <c r="H148" s="8">
        <f>IF(ABS($N$11*SQRT(-10*(E148-1)*$G$1/2))&lt;=1,H147-$G$1*TAN(ASIN($N$11*SQRT(-10*(E148-1)*$G$1/2))),H147)</f>
        <v>7.6260791635516245</v>
      </c>
      <c r="I148" s="8">
        <f>IF(ABS($N$11*SQRT(-10*(E148-1)*$G$1/2))&lt;=1,I147+$G$1,I147)</f>
        <v>-4.5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>
      <c r="A149" s="5"/>
      <c r="B149" s="5"/>
      <c r="C149" s="5"/>
      <c r="D149" s="5"/>
      <c r="E149" s="5"/>
      <c r="F149" s="7" t="e">
        <f>IF(E148&lt;=$F$1,0,F148)</f>
        <v>#REF!</v>
      </c>
      <c r="G149" s="7">
        <f>IF(E148&lt;=$F$1,G148,G148)</f>
        <v>-5.25</v>
      </c>
      <c r="H149" s="8">
        <f>H148</f>
        <v>7.6260791635516245</v>
      </c>
      <c r="I149" s="8">
        <f>I148</f>
        <v>-4.5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>
      <c r="A150" s="5"/>
      <c r="B150" s="5"/>
      <c r="C150" s="5"/>
      <c r="D150" s="5"/>
      <c r="E150" s="5">
        <f>E148+1</f>
        <v>74</v>
      </c>
      <c r="F150" s="7" t="e">
        <f>IF(E150&lt;=$F$1,0,F149)</f>
        <v>#REF!</v>
      </c>
      <c r="G150" s="7">
        <f>IF(E150&lt;=$F$1,G149+$G$1,G149)</f>
        <v>-5.25</v>
      </c>
      <c r="H150" s="8">
        <f>IF(ABS($N$11*SQRT(-10*(E150-1)*$G$1/2))&lt;=1,H149-$G$1*TAN(ASIN($N$11*SQRT(-10*(E150-1)*$G$1/2))),H149)</f>
        <v>7.6260791635516245</v>
      </c>
      <c r="I150" s="8">
        <f>IF(ABS($N$11*SQRT(-10*(E150-1)*$G$1/2))&lt;=1,I149+$G$1,I149)</f>
        <v>-4.5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>
      <c r="A151" s="5"/>
      <c r="B151" s="5"/>
      <c r="C151" s="5"/>
      <c r="D151" s="5"/>
      <c r="E151" s="5"/>
      <c r="F151" s="10" t="e">
        <f>IF(E150&lt;=$F$1,11,F150)</f>
        <v>#REF!</v>
      </c>
      <c r="G151" s="10">
        <f>IF(E150&lt;=$F$1,G150,G150)</f>
        <v>-5.25</v>
      </c>
      <c r="H151" s="8">
        <f>H150</f>
        <v>7.6260791635516245</v>
      </c>
      <c r="I151" s="11">
        <f>I150</f>
        <v>-4.5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>
      <c r="A152" s="5"/>
      <c r="B152" s="5"/>
      <c r="C152" s="5"/>
      <c r="D152" s="5"/>
      <c r="E152" s="5">
        <f>E150+1</f>
        <v>75</v>
      </c>
      <c r="F152" s="7" t="e">
        <f>IF(E152&lt;=$F$1,F151,F214)</f>
        <v>#REF!</v>
      </c>
      <c r="G152" s="7">
        <f>IF(E152&lt;=$F$1,G151+$G$1,G151)</f>
        <v>-5.25</v>
      </c>
      <c r="H152" s="8">
        <f>IF(ABS($N$11*SQRT(-10*(E152-1)*$G$1/2))&lt;=1,H151-$G$1*TAN(ASIN($N$11*SQRT(-10*(E152-1)*$G$1/2))),H151)</f>
        <v>7.6260791635516245</v>
      </c>
      <c r="I152" s="8">
        <f>IF(ABS($N$11*SQRT(-10*(E152-1)*$G$1/2))&lt;=1,I151+$G$1,I151)</f>
        <v>-4.5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>
      <c r="A153" s="5"/>
      <c r="B153" s="5"/>
      <c r="C153" s="5"/>
      <c r="D153" s="5"/>
      <c r="E153" s="5"/>
      <c r="F153" s="7" t="e">
        <f>IF(E152&lt;=$F$1,0,F152)</f>
        <v>#REF!</v>
      </c>
      <c r="G153" s="7">
        <f>IF(E152&lt;=$F$1,G152,G152)</f>
        <v>-5.25</v>
      </c>
      <c r="H153" s="8">
        <f>H152</f>
        <v>7.6260791635516245</v>
      </c>
      <c r="I153" s="8">
        <f>I152</f>
        <v>-4.5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>
      <c r="A154" s="5"/>
      <c r="B154" s="5"/>
      <c r="C154" s="5"/>
      <c r="D154" s="5"/>
      <c r="E154" s="5">
        <f>E152+1</f>
        <v>76</v>
      </c>
      <c r="F154" s="7" t="e">
        <f>IF(E154&lt;=$F$1,0,F153)</f>
        <v>#REF!</v>
      </c>
      <c r="G154" s="7">
        <f>IF(E154&lt;=$F$1,G153+$G$1,G153)</f>
        <v>-5.25</v>
      </c>
      <c r="H154" s="8">
        <f>IF(ABS($N$11*SQRT(-10*(E154-1)*$G$1/2))&lt;=1,H153-$G$1*TAN(ASIN($N$11*SQRT(-10*(E154-1)*$G$1/2))),H153)</f>
        <v>7.6260791635516245</v>
      </c>
      <c r="I154" s="8">
        <f>IF(ABS($N$11*SQRT(-10*(E154-1)*$G$1/2))&lt;=1,I153+$G$1,I153)</f>
        <v>-4.5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>
      <c r="A155" s="5"/>
      <c r="B155" s="5"/>
      <c r="C155" s="5"/>
      <c r="D155" s="5"/>
      <c r="E155" s="5"/>
      <c r="F155" s="10" t="e">
        <f>IF(E154&lt;=$F$1,11,F154)</f>
        <v>#REF!</v>
      </c>
      <c r="G155" s="10">
        <f>IF(E154&lt;=$F$1,G154,G154)</f>
        <v>-5.25</v>
      </c>
      <c r="H155" s="8">
        <f>H154</f>
        <v>7.6260791635516245</v>
      </c>
      <c r="I155" s="11">
        <f>I154</f>
        <v>-4.5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>
      <c r="A156" s="5"/>
      <c r="B156" s="5"/>
      <c r="C156" s="5"/>
      <c r="D156" s="5"/>
      <c r="E156" s="5">
        <f>E154+1</f>
        <v>77</v>
      </c>
      <c r="F156" s="7" t="e">
        <f>IF(E156&lt;=$F$1,F155,F218)</f>
        <v>#REF!</v>
      </c>
      <c r="G156" s="7">
        <f>IF(E156&lt;=$F$1,G155+$G$1,G155)</f>
        <v>-5.25</v>
      </c>
      <c r="H156" s="8">
        <f>IF(ABS($N$11*SQRT(-10*(E156-1)*$G$1/2))&lt;=1,H155-$G$1*TAN(ASIN($N$11*SQRT(-10*(E156-1)*$G$1/2))),H155)</f>
        <v>7.6260791635516245</v>
      </c>
      <c r="I156" s="8">
        <f>IF(ABS($N$11*SQRT(-10*(E156-1)*$G$1/2))&lt;=1,I155+$G$1,I155)</f>
        <v>-4.5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>
      <c r="A157" s="5"/>
      <c r="B157" s="5"/>
      <c r="C157" s="5"/>
      <c r="D157" s="5"/>
      <c r="E157" s="5"/>
      <c r="F157" s="7" t="e">
        <f>IF(E156&lt;=$F$1,0,F156)</f>
        <v>#REF!</v>
      </c>
      <c r="G157" s="7">
        <f>IF(E156&lt;=$F$1,G156,G156)</f>
        <v>-5.25</v>
      </c>
      <c r="H157" s="8">
        <f>H156</f>
        <v>7.6260791635516245</v>
      </c>
      <c r="I157" s="8">
        <f>I156</f>
        <v>-4.5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>
      <c r="A158" s="5"/>
      <c r="B158" s="5"/>
      <c r="C158" s="5"/>
      <c r="D158" s="5"/>
      <c r="E158" s="5">
        <f>E156+1</f>
        <v>78</v>
      </c>
      <c r="F158" s="7" t="e">
        <f>IF(E158&lt;=$F$1,0,F157)</f>
        <v>#REF!</v>
      </c>
      <c r="G158" s="7">
        <f>IF(E158&lt;=$F$1,G157+$G$1,G157)</f>
        <v>-5.25</v>
      </c>
      <c r="H158" s="8">
        <f>IF(ABS($N$11*SQRT(-10*(E158-1)*$G$1/2))&lt;=1,H157-$G$1*TAN(ASIN($N$11*SQRT(-10*(E158-1)*$G$1/2))),H157)</f>
        <v>7.6260791635516245</v>
      </c>
      <c r="I158" s="8">
        <f>IF(ABS($N$11*SQRT(-10*(E158-1)*$G$1/2))&lt;=1,I157+$G$1,I157)</f>
        <v>-4.5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>
      <c r="A159" s="5"/>
      <c r="B159" s="5"/>
      <c r="C159" s="5"/>
      <c r="D159" s="5"/>
      <c r="E159" s="5"/>
      <c r="F159" s="10" t="e">
        <f>IF(E158&lt;=$F$1,11,F158)</f>
        <v>#REF!</v>
      </c>
      <c r="G159" s="10">
        <f>IF(E158&lt;=$F$1,G158,G158)</f>
        <v>-5.25</v>
      </c>
      <c r="H159" s="8">
        <f>H158</f>
        <v>7.6260791635516245</v>
      </c>
      <c r="I159" s="11">
        <f>I158</f>
        <v>-4.5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>
      <c r="A160" s="5"/>
      <c r="B160" s="5"/>
      <c r="C160" s="5"/>
      <c r="D160" s="5"/>
      <c r="E160" s="5">
        <f>E158+1</f>
        <v>79</v>
      </c>
      <c r="F160" s="7" t="e">
        <f>IF(E160&lt;=$F$1,F159,F222)</f>
        <v>#REF!</v>
      </c>
      <c r="G160" s="7">
        <f>IF(E160&lt;=$F$1,G159+$G$1,G159)</f>
        <v>-5.25</v>
      </c>
      <c r="H160" s="8">
        <f>IF(ABS($N$11*SQRT(-10*(E160-1)*$G$1/2))&lt;=1,H159-$G$1*TAN(ASIN($N$11*SQRT(-10*(E160-1)*$G$1/2))),H159)</f>
        <v>7.6260791635516245</v>
      </c>
      <c r="I160" s="8">
        <f>IF(ABS($N$11*SQRT(-10*(E160-1)*$G$1/2))&lt;=1,I159+$G$1,I159)</f>
        <v>-4.5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>
      <c r="A161" s="5"/>
      <c r="B161" s="5"/>
      <c r="C161" s="5"/>
      <c r="D161" s="5"/>
      <c r="E161" s="5"/>
      <c r="F161" s="7" t="e">
        <f>IF(E160&lt;=$F$1,0,F160)</f>
        <v>#REF!</v>
      </c>
      <c r="G161" s="7">
        <f>IF(E160&lt;=$F$1,G160,G160)</f>
        <v>-5.25</v>
      </c>
      <c r="H161" s="8">
        <f>H160</f>
        <v>7.6260791635516245</v>
      </c>
      <c r="I161" s="8">
        <f>I160</f>
        <v>-4.5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>
      <c r="A162" s="5"/>
      <c r="B162" s="5"/>
      <c r="C162" s="5"/>
      <c r="D162" s="5"/>
      <c r="E162" s="5">
        <f>E160+1</f>
        <v>80</v>
      </c>
      <c r="F162" s="7" t="e">
        <f>IF(E162&lt;=$F$1,0,F161)</f>
        <v>#REF!</v>
      </c>
      <c r="G162" s="7">
        <f>IF(E162&lt;=$F$1,G161+$G$1,G161)</f>
        <v>-5.25</v>
      </c>
      <c r="H162" s="8">
        <f>IF(ABS($N$11*SQRT(-10*(E162-1)*$G$1/2))&lt;=1,H161-$G$1*TAN(ASIN($N$11*SQRT(-10*(E162-1)*$G$1/2))),H161)</f>
        <v>7.6260791635516245</v>
      </c>
      <c r="I162" s="8">
        <f>IF(ABS($N$11*SQRT(-10*(E162-1)*$G$1/2))&lt;=1,I161+$G$1,I161)</f>
        <v>-4.5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>
      <c r="A163" s="5"/>
      <c r="B163" s="5"/>
      <c r="C163" s="5"/>
      <c r="D163" s="5"/>
      <c r="E163" s="5"/>
      <c r="F163" s="10" t="e">
        <f>IF(E162&lt;=$F$1,11,F162)</f>
        <v>#REF!</v>
      </c>
      <c r="G163" s="10">
        <f>IF(E162&lt;=$F$1,G162,G162)</f>
        <v>-5.25</v>
      </c>
      <c r="H163" s="8">
        <f>H162</f>
        <v>7.6260791635516245</v>
      </c>
      <c r="I163" s="11">
        <f>I162</f>
        <v>-4.5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>
      <c r="A164" s="5"/>
      <c r="B164" s="5"/>
      <c r="C164" s="5"/>
      <c r="D164" s="5"/>
      <c r="E164" s="5">
        <f>E162+1</f>
        <v>81</v>
      </c>
      <c r="F164" s="7" t="e">
        <f>IF(E164&lt;=$F$1,F163,F226)</f>
        <v>#REF!</v>
      </c>
      <c r="G164" s="7">
        <f>IF(E164&lt;=$F$1,G163+$G$1,G163)</f>
        <v>-5.25</v>
      </c>
      <c r="H164" s="8">
        <f>IF(ABS($N$11*SQRT(-10*(E164-1)*$G$1/2))&lt;=1,H163-$G$1*TAN(ASIN($N$11*SQRT(-10*(E164-1)*$G$1/2))),H163)</f>
        <v>7.6260791635516245</v>
      </c>
      <c r="I164" s="8">
        <f>IF(ABS($N$11*SQRT(-10*(E164-1)*$G$1/2))&lt;=1,I163+$G$1,I163)</f>
        <v>-4.5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>
      <c r="A165" s="5"/>
      <c r="B165" s="5"/>
      <c r="C165" s="5"/>
      <c r="D165" s="5"/>
      <c r="E165" s="5"/>
      <c r="F165" s="7" t="e">
        <f>IF(E164&lt;=$F$1,0,F164)</f>
        <v>#REF!</v>
      </c>
      <c r="G165" s="7">
        <f>IF(E164&lt;=$F$1,G164,G164)</f>
        <v>-5.25</v>
      </c>
      <c r="H165" s="8">
        <f>H164</f>
        <v>7.6260791635516245</v>
      </c>
      <c r="I165" s="8">
        <f>I164</f>
        <v>-4.5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>
      <c r="A166" s="5"/>
      <c r="B166" s="5"/>
      <c r="C166" s="5"/>
      <c r="D166" s="5"/>
      <c r="E166" s="5">
        <f>E164+1</f>
        <v>82</v>
      </c>
      <c r="F166" s="7" t="e">
        <f>IF(E166&lt;=$F$1,0,F165)</f>
        <v>#REF!</v>
      </c>
      <c r="G166" s="7">
        <f>IF(E166&lt;=$F$1,G165+$G$1,G165)</f>
        <v>-5.25</v>
      </c>
      <c r="H166" s="8">
        <f>IF(ABS($N$11*SQRT(-10*(E166-1)*$G$1/2))&lt;=1,H165-$G$1*TAN(ASIN($N$11*SQRT(-10*(E166-1)*$G$1/2))),H165)</f>
        <v>7.6260791635516245</v>
      </c>
      <c r="I166" s="8">
        <f>IF(ABS($N$11*SQRT(-10*(E166-1)*$G$1/2))&lt;=1,I165+$G$1,I165)</f>
        <v>-4.5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>
      <c r="A167" s="5"/>
      <c r="B167" s="5"/>
      <c r="C167" s="5"/>
      <c r="D167" s="5"/>
      <c r="E167" s="5"/>
      <c r="F167" s="10" t="e">
        <f>IF(E166&lt;=$F$1,11,F166)</f>
        <v>#REF!</v>
      </c>
      <c r="G167" s="10">
        <f>IF(E166&lt;=$F$1,G166,G166)</f>
        <v>-5.25</v>
      </c>
      <c r="H167" s="8">
        <f>H166</f>
        <v>7.6260791635516245</v>
      </c>
      <c r="I167" s="11">
        <f>I166</f>
        <v>-4.5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>
      <c r="A168" s="5"/>
      <c r="B168" s="5"/>
      <c r="C168" s="5"/>
      <c r="D168" s="5"/>
      <c r="E168" s="5">
        <f>E166+1</f>
        <v>83</v>
      </c>
      <c r="F168" s="7" t="e">
        <f>IF(E168&lt;=$F$1,F167,F230)</f>
        <v>#REF!</v>
      </c>
      <c r="G168" s="7">
        <f>IF(E168&lt;=$F$1,G167+$G$1,G167)</f>
        <v>-5.25</v>
      </c>
      <c r="H168" s="8">
        <f>IF(ABS($N$11*SQRT(-10*(E168-1)*$G$1/2))&lt;=1,H167-$G$1*TAN(ASIN($N$11*SQRT(-10*(E168-1)*$G$1/2))),H167)</f>
        <v>7.6260791635516245</v>
      </c>
      <c r="I168" s="8">
        <f>IF(ABS($N$11*SQRT(-10*(E168-1)*$G$1/2))&lt;=1,I167+$G$1,I167)</f>
        <v>-4.5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>
      <c r="A169" s="5"/>
      <c r="B169" s="5"/>
      <c r="C169" s="5"/>
      <c r="D169" s="5"/>
      <c r="E169" s="5"/>
      <c r="F169" s="7" t="e">
        <f>IF(E168&lt;=$F$1,0,F168)</f>
        <v>#REF!</v>
      </c>
      <c r="G169" s="7">
        <f>IF(E168&lt;=$F$1,G168,G168)</f>
        <v>-5.25</v>
      </c>
      <c r="H169" s="8">
        <f>H168</f>
        <v>7.6260791635516245</v>
      </c>
      <c r="I169" s="8">
        <f>I168</f>
        <v>-4.5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>
      <c r="A170" s="5"/>
      <c r="B170" s="5"/>
      <c r="C170" s="5"/>
      <c r="D170" s="5"/>
      <c r="E170" s="5">
        <f>E168+1</f>
        <v>84</v>
      </c>
      <c r="F170" s="7" t="e">
        <f>IF(E170&lt;=$F$1,0,F169)</f>
        <v>#REF!</v>
      </c>
      <c r="G170" s="7">
        <f>IF(E170&lt;=$F$1,G169+$G$1,G169)</f>
        <v>-5.25</v>
      </c>
      <c r="H170" s="8">
        <f>IF(ABS($N$11*SQRT(-10*(E170-1)*$G$1/2))&lt;=1,H169-$G$1*TAN(ASIN($N$11*SQRT(-10*(E170-1)*$G$1/2))),H169)</f>
        <v>7.6260791635516245</v>
      </c>
      <c r="I170" s="8">
        <f>IF(ABS($N$11*SQRT(-10*(E170-1)*$G$1/2))&lt;=1,I169+$G$1,I169)</f>
        <v>-4.5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>
      <c r="A171" s="5"/>
      <c r="B171" s="5"/>
      <c r="C171" s="5"/>
      <c r="D171" s="5"/>
      <c r="E171" s="5"/>
      <c r="F171" s="10" t="e">
        <f>IF(E170&lt;=$F$1,11,F170)</f>
        <v>#REF!</v>
      </c>
      <c r="G171" s="10">
        <f>IF(E170&lt;=$F$1,G170,G170)</f>
        <v>-5.25</v>
      </c>
      <c r="H171" s="8">
        <f>H170</f>
        <v>7.6260791635516245</v>
      </c>
      <c r="I171" s="11">
        <f>I170</f>
        <v>-4.5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>
      <c r="A172" s="5"/>
      <c r="B172" s="5"/>
      <c r="C172" s="5"/>
      <c r="D172" s="5"/>
      <c r="E172" s="5">
        <f>E170+1</f>
        <v>85</v>
      </c>
      <c r="F172" s="7" t="e">
        <f>IF(E172&lt;=$F$1,F171,F234)</f>
        <v>#REF!</v>
      </c>
      <c r="G172" s="7">
        <f>IF(E172&lt;=$F$1,G171+$G$1,G171)</f>
        <v>-5.25</v>
      </c>
      <c r="H172" s="8">
        <f>IF(ABS($N$11*SQRT(-10*(E172-1)*$G$1/2))&lt;=1,H171-$G$1*TAN(ASIN($N$11*SQRT(-10*(E172-1)*$G$1/2))),H171)</f>
        <v>7.6260791635516245</v>
      </c>
      <c r="I172" s="8">
        <f>IF(ABS($N$11*SQRT(-10*(E172-1)*$G$1/2))&lt;=1,I171+$G$1,I171)</f>
        <v>-4.5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>
      <c r="A173" s="5"/>
      <c r="B173" s="5"/>
      <c r="C173" s="5"/>
      <c r="D173" s="5"/>
      <c r="E173" s="5"/>
      <c r="F173" s="7" t="e">
        <f>IF(E172&lt;=$F$1,0,F172)</f>
        <v>#REF!</v>
      </c>
      <c r="G173" s="7">
        <f>IF(E172&lt;=$F$1,G172,G172)</f>
        <v>-5.25</v>
      </c>
      <c r="H173" s="8">
        <f>H172</f>
        <v>7.6260791635516245</v>
      </c>
      <c r="I173" s="8">
        <f>I172</f>
        <v>-4.5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>
      <c r="A174" s="5"/>
      <c r="B174" s="5"/>
      <c r="C174" s="5"/>
      <c r="D174" s="5"/>
      <c r="E174" s="5">
        <f>E172+1</f>
        <v>86</v>
      </c>
      <c r="F174" s="7" t="e">
        <f>IF(E174&lt;=$F$1,0,F173)</f>
        <v>#REF!</v>
      </c>
      <c r="G174" s="7">
        <f>IF(E174&lt;=$F$1,G173+$G$1,G173)</f>
        <v>-5.25</v>
      </c>
      <c r="H174" s="8">
        <f>IF(ABS($N$11*SQRT(-10*(E174-1)*$G$1/2))&lt;=1,H173-$G$1*TAN(ASIN($N$11*SQRT(-10*(E174-1)*$G$1/2))),H173)</f>
        <v>7.6260791635516245</v>
      </c>
      <c r="I174" s="8">
        <f>IF(ABS($N$11*SQRT(-10*(E174-1)*$G$1/2))&lt;=1,I173+$G$1,I173)</f>
        <v>-4.5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>
      <c r="A175" s="5"/>
      <c r="B175" s="5"/>
      <c r="C175" s="5"/>
      <c r="D175" s="5"/>
      <c r="E175" s="5"/>
      <c r="F175" s="10" t="e">
        <f>IF(E174&lt;=$F$1,11,F174)</f>
        <v>#REF!</v>
      </c>
      <c r="G175" s="10">
        <f>IF(E174&lt;=$F$1,G174,G174)</f>
        <v>-5.25</v>
      </c>
      <c r="H175" s="8">
        <f>H174</f>
        <v>7.6260791635516245</v>
      </c>
      <c r="I175" s="11">
        <f>I174</f>
        <v>-4.5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>
      <c r="A176" s="5"/>
      <c r="B176" s="5"/>
      <c r="C176" s="5"/>
      <c r="D176" s="5"/>
      <c r="E176" s="5">
        <f>E174+1</f>
        <v>87</v>
      </c>
      <c r="F176" s="7" t="e">
        <f>IF(E176&lt;=$F$1,F175,F238)</f>
        <v>#REF!</v>
      </c>
      <c r="G176" s="7">
        <f>IF(E176&lt;=$F$1,G175+$G$1,G175)</f>
        <v>-5.25</v>
      </c>
      <c r="H176" s="8">
        <f>IF(ABS($N$11*SQRT(-10*(E176-1)*$G$1/2))&lt;=1,H175-$G$1*TAN(ASIN($N$11*SQRT(-10*(E176-1)*$G$1/2))),H175)</f>
        <v>7.6260791635516245</v>
      </c>
      <c r="I176" s="8">
        <f>IF(ABS($N$11*SQRT(-10*(E176-1)*$G$1/2))&lt;=1,I175+$G$1,I175)</f>
        <v>-4.5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>
      <c r="A177" s="5"/>
      <c r="B177" s="5"/>
      <c r="C177" s="5"/>
      <c r="D177" s="5"/>
      <c r="E177" s="5"/>
      <c r="F177" s="7" t="e">
        <f>IF(E176&lt;=$F$1,0,F176)</f>
        <v>#REF!</v>
      </c>
      <c r="G177" s="7">
        <f>IF(E176&lt;=$F$1,G176,G176)</f>
        <v>-5.25</v>
      </c>
      <c r="H177" s="8">
        <f>H176</f>
        <v>7.6260791635516245</v>
      </c>
      <c r="I177" s="8">
        <f>I176</f>
        <v>-4.5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>
      <c r="A178" s="5"/>
      <c r="B178" s="5"/>
      <c r="C178" s="5"/>
      <c r="D178" s="5"/>
      <c r="E178" s="5">
        <f>E176+1</f>
        <v>88</v>
      </c>
      <c r="F178" s="7" t="e">
        <f>IF(E178&lt;=$F$1,0,F177)</f>
        <v>#REF!</v>
      </c>
      <c r="G178" s="7">
        <f>IF(E178&lt;=$F$1,G177+$G$1,G177)</f>
        <v>-5.25</v>
      </c>
      <c r="H178" s="8">
        <f>IF(ABS($N$11*SQRT(-10*(E178-1)*$G$1/2))&lt;=1,H177-$G$1*TAN(ASIN($N$11*SQRT(-10*(E178-1)*$G$1/2))),H177)</f>
        <v>7.6260791635516245</v>
      </c>
      <c r="I178" s="8">
        <f>IF(ABS($N$11*SQRT(-10*(E178-1)*$G$1/2))&lt;=1,I177+$G$1,I177)</f>
        <v>-4.5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>
      <c r="A179" s="5"/>
      <c r="B179" s="5"/>
      <c r="C179" s="5"/>
      <c r="D179" s="5"/>
      <c r="E179" s="5"/>
      <c r="F179" s="10" t="e">
        <f>IF(E178&lt;=$F$1,11,F178)</f>
        <v>#REF!</v>
      </c>
      <c r="G179" s="10">
        <f>IF(E178&lt;=$F$1,G178,G178)</f>
        <v>-5.25</v>
      </c>
      <c r="H179" s="8">
        <f>H178</f>
        <v>7.6260791635516245</v>
      </c>
      <c r="I179" s="11">
        <f>I178</f>
        <v>-4.5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>
      <c r="A180" s="5"/>
      <c r="B180" s="5"/>
      <c r="C180" s="5"/>
      <c r="D180" s="5"/>
      <c r="E180" s="5">
        <f>E178+1</f>
        <v>89</v>
      </c>
      <c r="F180" s="7" t="e">
        <f>IF(E180&lt;=$F$1,F179,F242)</f>
        <v>#REF!</v>
      </c>
      <c r="G180" s="7">
        <f>IF(E180&lt;=$F$1,G179+$G$1,G179)</f>
        <v>-5.25</v>
      </c>
      <c r="H180" s="8">
        <f>IF(ABS($N$11*SQRT(-10*(E180-1)*$G$1/2))&lt;=1,H179-$G$1*TAN(ASIN($N$11*SQRT(-10*(E180-1)*$G$1/2))),H179)</f>
        <v>7.6260791635516245</v>
      </c>
      <c r="I180" s="8">
        <f>IF(ABS($N$11*SQRT(-10*(E180-1)*$G$1/2))&lt;=1,I179+$G$1,I179)</f>
        <v>-4.5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>
      <c r="A181" s="5"/>
      <c r="B181" s="5"/>
      <c r="C181" s="5"/>
      <c r="D181" s="5"/>
      <c r="E181" s="5"/>
      <c r="F181" s="7" t="e">
        <f>IF(E180&lt;=$F$1,0,F180)</f>
        <v>#REF!</v>
      </c>
      <c r="G181" s="7">
        <f>IF(E180&lt;=$F$1,G180,G180)</f>
        <v>-5.25</v>
      </c>
      <c r="H181" s="8">
        <f>H180</f>
        <v>7.6260791635516245</v>
      </c>
      <c r="I181" s="8">
        <f>I180</f>
        <v>-4.5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>
      <c r="A182" s="5"/>
      <c r="B182" s="5"/>
      <c r="C182" s="5"/>
      <c r="D182" s="5"/>
      <c r="E182" s="5">
        <f>E180+1</f>
        <v>90</v>
      </c>
      <c r="F182" s="7" t="e">
        <f>IF(E182&lt;=$F$1,0,F181)</f>
        <v>#REF!</v>
      </c>
      <c r="G182" s="7">
        <f>IF(E182&lt;=$F$1,G181+$G$1,G181)</f>
        <v>-5.25</v>
      </c>
      <c r="H182" s="8">
        <f>IF(ABS($N$11*SQRT(-10*(E182-1)*$G$1/2))&lt;=1,H181-$G$1*TAN(ASIN($N$11*SQRT(-10*(E182-1)*$G$1/2))),H181)</f>
        <v>7.6260791635516245</v>
      </c>
      <c r="I182" s="8">
        <f>IF(ABS($N$11*SQRT(-10*(E182-1)*$G$1/2))&lt;=1,I181+$G$1,I181)</f>
        <v>-4.5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>
      <c r="A183" s="5"/>
      <c r="B183" s="5"/>
      <c r="C183" s="5"/>
      <c r="D183" s="5"/>
      <c r="E183" s="5"/>
      <c r="F183" s="10" t="e">
        <f>IF(E182&lt;=$F$1,11,F182)</f>
        <v>#REF!</v>
      </c>
      <c r="G183" s="10">
        <f>IF(E182&lt;=$F$1,G182,G182)</f>
        <v>-5.25</v>
      </c>
      <c r="H183" s="8">
        <f>H182</f>
        <v>7.6260791635516245</v>
      </c>
      <c r="I183" s="11">
        <f>I182</f>
        <v>-4.5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>
      <c r="A184" s="5"/>
      <c r="B184" s="5"/>
      <c r="C184" s="5"/>
      <c r="D184" s="5"/>
      <c r="E184" s="5">
        <f>E182+1</f>
        <v>91</v>
      </c>
      <c r="F184" s="7" t="e">
        <f>IF(E184&lt;=$F$1,F183,F246)</f>
        <v>#REF!</v>
      </c>
      <c r="G184" s="7">
        <f>IF(E184&lt;=$F$1,G183+$G$1,G183)</f>
        <v>-5.25</v>
      </c>
      <c r="H184" s="8">
        <f>IF(ABS($N$11*SQRT(-10*(E184-1)*$G$1/2))&lt;=1,H183-$G$1*TAN(ASIN($N$11*SQRT(-10*(E184-1)*$G$1/2))),H183)</f>
        <v>7.6260791635516245</v>
      </c>
      <c r="I184" s="8">
        <f>IF(ABS($N$11*SQRT(-10*(E184-1)*$G$1/2))&lt;=1,I183+$G$1,I183)</f>
        <v>-4.5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>
      <c r="A185" s="5"/>
      <c r="B185" s="5"/>
      <c r="C185" s="5"/>
      <c r="D185" s="5"/>
      <c r="E185" s="5"/>
      <c r="F185" s="7" t="e">
        <f>IF(E184&lt;=$F$1,0,F184)</f>
        <v>#REF!</v>
      </c>
      <c r="G185" s="7">
        <f>IF(E184&lt;=$F$1,G184,G184)</f>
        <v>-5.25</v>
      </c>
      <c r="H185" s="8">
        <f>H184</f>
        <v>7.6260791635516245</v>
      </c>
      <c r="I185" s="8">
        <f>I184</f>
        <v>-4.5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>
      <c r="A186" s="5"/>
      <c r="B186" s="5"/>
      <c r="C186" s="5"/>
      <c r="D186" s="5"/>
      <c r="E186" s="5">
        <f>E184+1</f>
        <v>92</v>
      </c>
      <c r="F186" s="7" t="e">
        <f>IF(E186&lt;=$F$1,0,F185)</f>
        <v>#REF!</v>
      </c>
      <c r="G186" s="7">
        <f>IF(E186&lt;=$F$1,G185+$G$1,G185)</f>
        <v>-5.25</v>
      </c>
      <c r="H186" s="8">
        <f>IF(ABS($N$11*SQRT(-10*(E186-1)*$G$1/2))&lt;=1,H185-$G$1*TAN(ASIN($N$11*SQRT(-10*(E186-1)*$G$1/2))),H185)</f>
        <v>7.6260791635516245</v>
      </c>
      <c r="I186" s="8">
        <f>IF(ABS($N$11*SQRT(-10*(E186-1)*$G$1/2))&lt;=1,I185+$G$1,I185)</f>
        <v>-4.5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>
      <c r="A187" s="5"/>
      <c r="B187" s="5"/>
      <c r="C187" s="5"/>
      <c r="D187" s="5"/>
      <c r="E187" s="5"/>
      <c r="F187" s="10" t="e">
        <f>IF(E186&lt;=$F$1,11,F186)</f>
        <v>#REF!</v>
      </c>
      <c r="G187" s="10">
        <f>IF(E186&lt;=$F$1,G186,G186)</f>
        <v>-5.25</v>
      </c>
      <c r="H187" s="8">
        <f>H186</f>
        <v>7.6260791635516245</v>
      </c>
      <c r="I187" s="11">
        <f>I186</f>
        <v>-4.5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>
      <c r="A188" s="5"/>
      <c r="B188" s="5"/>
      <c r="C188" s="5"/>
      <c r="D188" s="5"/>
      <c r="E188" s="5">
        <f>E186+1</f>
        <v>93</v>
      </c>
      <c r="F188" s="7" t="e">
        <f>IF(E188&lt;=$F$1,F187,F250)</f>
        <v>#REF!</v>
      </c>
      <c r="G188" s="7">
        <f>IF(E188&lt;=$F$1,G187+$G$1,G187)</f>
        <v>-5.25</v>
      </c>
      <c r="H188" s="8">
        <f>IF(ABS($N$11*SQRT(-10*(E188-1)*$G$1/2))&lt;=1,H187-$G$1*TAN(ASIN($N$11*SQRT(-10*(E188-1)*$G$1/2))),H187)</f>
        <v>7.6260791635516245</v>
      </c>
      <c r="I188" s="8">
        <f>IF(ABS($N$11*SQRT(-10*(E188-1)*$G$1/2))&lt;=1,I187+$G$1,I187)</f>
        <v>-4.5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>
      <c r="A189" s="5"/>
      <c r="B189" s="5"/>
      <c r="C189" s="5"/>
      <c r="D189" s="5"/>
      <c r="E189" s="5"/>
      <c r="F189" s="7" t="e">
        <f>IF(E188&lt;=$F$1,0,F188)</f>
        <v>#REF!</v>
      </c>
      <c r="G189" s="7">
        <f>IF(E188&lt;=$F$1,G188,G188)</f>
        <v>-5.25</v>
      </c>
      <c r="H189" s="8">
        <f>H188</f>
        <v>7.6260791635516245</v>
      </c>
      <c r="I189" s="8">
        <f>I188</f>
        <v>-4.5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>
      <c r="A190" s="5"/>
      <c r="B190" s="5"/>
      <c r="C190" s="5"/>
      <c r="D190" s="5"/>
      <c r="E190" s="5">
        <f>E188+1</f>
        <v>94</v>
      </c>
      <c r="F190" s="7" t="e">
        <f>IF(E190&lt;=$F$1,0,F189)</f>
        <v>#REF!</v>
      </c>
      <c r="G190" s="7">
        <f>IF(E190&lt;=$F$1,G189+$G$1,G189)</f>
        <v>-5.25</v>
      </c>
      <c r="H190" s="8">
        <f>IF(ABS($N$11*SQRT(-10*(E190-1)*$G$1/2))&lt;=1,H189-$G$1*TAN(ASIN($N$11*SQRT(-10*(E190-1)*$G$1/2))),H189)</f>
        <v>7.6260791635516245</v>
      </c>
      <c r="I190" s="8">
        <f>IF(ABS($N$11*SQRT(-10*(E190-1)*$G$1/2))&lt;=1,I189+$G$1,I189)</f>
        <v>-4.5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>
      <c r="A191" s="5"/>
      <c r="B191" s="5"/>
      <c r="C191" s="5"/>
      <c r="D191" s="5"/>
      <c r="E191" s="5"/>
      <c r="F191" s="10" t="e">
        <f>IF(E190&lt;=$F$1,11,F190)</f>
        <v>#REF!</v>
      </c>
      <c r="G191" s="10">
        <f>IF(E190&lt;=$F$1,G190,G190)</f>
        <v>-5.25</v>
      </c>
      <c r="H191" s="8">
        <f>H190</f>
        <v>7.6260791635516245</v>
      </c>
      <c r="I191" s="11">
        <f>I190</f>
        <v>-4.5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>
      <c r="A192" s="5"/>
      <c r="B192" s="5"/>
      <c r="C192" s="5"/>
      <c r="D192" s="5"/>
      <c r="E192" s="5">
        <f>E190+1</f>
        <v>95</v>
      </c>
      <c r="F192" s="7" t="e">
        <f>IF(E192&lt;=$F$1,F191,F254)</f>
        <v>#REF!</v>
      </c>
      <c r="G192" s="7">
        <f>IF(E192&lt;=$F$1,G191+$G$1,G191)</f>
        <v>-5.25</v>
      </c>
      <c r="H192" s="8">
        <f>IF(ABS($N$11*SQRT(-10*(E192-1)*$G$1/2))&lt;=1,H191-$G$1*TAN(ASIN($N$11*SQRT(-10*(E192-1)*$G$1/2))),H191)</f>
        <v>7.6260791635516245</v>
      </c>
      <c r="I192" s="8">
        <f>IF(ABS($N$11*SQRT(-10*(E192-1)*$G$1/2))&lt;=1,I191+$G$1,I191)</f>
        <v>-4.5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>
      <c r="A193" s="5"/>
      <c r="B193" s="5"/>
      <c r="C193" s="5"/>
      <c r="D193" s="5"/>
      <c r="E193" s="5"/>
      <c r="F193" s="7" t="e">
        <f>IF(E192&lt;=$F$1,0,F192)</f>
        <v>#REF!</v>
      </c>
      <c r="G193" s="7">
        <f>IF(E192&lt;=$F$1,G192,G192)</f>
        <v>-5.25</v>
      </c>
      <c r="H193" s="8">
        <f>H192</f>
        <v>7.6260791635516245</v>
      </c>
      <c r="I193" s="8">
        <f>I192</f>
        <v>-4.5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>
      <c r="A194" s="5"/>
      <c r="B194" s="5"/>
      <c r="C194" s="5"/>
      <c r="D194" s="5"/>
      <c r="E194" s="5">
        <f>E192+1</f>
        <v>96</v>
      </c>
      <c r="F194" s="7" t="e">
        <f>IF(E194&lt;=$F$1,0,F193)</f>
        <v>#REF!</v>
      </c>
      <c r="G194" s="7">
        <f>IF(E194&lt;=$F$1,G193+$G$1,G193)</f>
        <v>-5.25</v>
      </c>
      <c r="H194" s="8">
        <f>IF(ABS($N$11*SQRT(-10*(E194-1)*$G$1/2))&lt;=1,H193-$G$1*TAN(ASIN($N$11*SQRT(-10*(E194-1)*$G$1/2))),H193)</f>
        <v>7.6260791635516245</v>
      </c>
      <c r="I194" s="8">
        <f>IF(ABS($N$11*SQRT(-10*(E194-1)*$G$1/2))&lt;=1,I193+$G$1,I193)</f>
        <v>-4.5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>
      <c r="A195" s="5"/>
      <c r="B195" s="5"/>
      <c r="C195" s="5"/>
      <c r="D195" s="5"/>
      <c r="E195" s="5"/>
      <c r="F195" s="10" t="e">
        <f>IF(E194&lt;=$F$1,11,F194)</f>
        <v>#REF!</v>
      </c>
      <c r="G195" s="10">
        <f>IF(E194&lt;=$F$1,G194,G194)</f>
        <v>-5.25</v>
      </c>
      <c r="H195" s="8">
        <f>H194</f>
        <v>7.6260791635516245</v>
      </c>
      <c r="I195" s="11">
        <f>I194</f>
        <v>-4.5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>
      <c r="A196" s="5"/>
      <c r="B196" s="5"/>
      <c r="C196" s="5"/>
      <c r="D196" s="5"/>
      <c r="E196" s="5">
        <f>E194+1</f>
        <v>97</v>
      </c>
      <c r="F196" s="7" t="e">
        <f>IF(E196&lt;=$F$1,F195,F258)</f>
        <v>#REF!</v>
      </c>
      <c r="G196" s="7">
        <f>IF(E196&lt;=$F$1,G195+$G$1,G195)</f>
        <v>-5.25</v>
      </c>
      <c r="H196" s="8">
        <f>IF(ABS($N$11*SQRT(-10*(E196-1)*$G$1/2))&lt;=1,H195-$G$1*TAN(ASIN($N$11*SQRT(-10*(E196-1)*$G$1/2))),H195)</f>
        <v>7.6260791635516245</v>
      </c>
      <c r="I196" s="8">
        <f>IF(ABS($N$11*SQRT(-10*(E196-1)*$G$1/2))&lt;=1,I195+$G$1,I195)</f>
        <v>-4.5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>
      <c r="A197" s="5"/>
      <c r="B197" s="5"/>
      <c r="C197" s="5"/>
      <c r="D197" s="5"/>
      <c r="E197" s="5"/>
      <c r="F197" s="7" t="e">
        <f>IF(E196&lt;=$F$1,0,F196)</f>
        <v>#REF!</v>
      </c>
      <c r="G197" s="7">
        <f>IF(E196&lt;=$F$1,G196,G196)</f>
        <v>-5.25</v>
      </c>
      <c r="H197" s="8">
        <f>H196</f>
        <v>7.6260791635516245</v>
      </c>
      <c r="I197" s="8">
        <f>I196</f>
        <v>-4.5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>
      <c r="A198" s="5"/>
      <c r="B198" s="5"/>
      <c r="C198" s="5"/>
      <c r="D198" s="5"/>
      <c r="E198" s="5">
        <f>E196+1</f>
        <v>98</v>
      </c>
      <c r="F198" s="7" t="e">
        <f>IF(E198&lt;=$F$1,0,F197)</f>
        <v>#REF!</v>
      </c>
      <c r="G198" s="7">
        <f>IF(E198&lt;=$F$1,G197+$G$1,G197)</f>
        <v>-5.25</v>
      </c>
      <c r="H198" s="8">
        <f>IF(ABS($N$11*SQRT(-10*(E198-1)*$G$1/2))&lt;=1,H197-$G$1*TAN(ASIN($N$11*SQRT(-10*(E198-1)*$G$1/2))),H197)</f>
        <v>7.6260791635516245</v>
      </c>
      <c r="I198" s="8">
        <f>IF(ABS($N$11*SQRT(-10*(E198-1)*$G$1/2))&lt;=1,I197+$G$1,I197)</f>
        <v>-4.5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>
      <c r="A199" s="5"/>
      <c r="B199" s="5"/>
      <c r="C199" s="5"/>
      <c r="D199" s="5"/>
      <c r="E199" s="5"/>
      <c r="F199" s="10" t="e">
        <f>IF(E198&lt;=$F$1,11,F198)</f>
        <v>#REF!</v>
      </c>
      <c r="G199" s="10">
        <f>IF(E198&lt;=$F$1,G198,G198)</f>
        <v>-5.25</v>
      </c>
      <c r="H199" s="8">
        <f>H198</f>
        <v>7.6260791635516245</v>
      </c>
      <c r="I199" s="11">
        <f>I198</f>
        <v>-4.5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>
      <c r="A200" s="5"/>
      <c r="B200" s="5"/>
      <c r="C200" s="5"/>
      <c r="D200" s="5"/>
      <c r="E200" s="5">
        <f>E198+1</f>
        <v>99</v>
      </c>
      <c r="F200" s="7" t="e">
        <f>IF(E200&lt;=$F$1,F199,F262)</f>
        <v>#REF!</v>
      </c>
      <c r="G200" s="7">
        <f>IF(E200&lt;=$F$1,G199+$G$1,G199)</f>
        <v>-5.25</v>
      </c>
      <c r="H200" s="8">
        <f>IF(ABS($N$11*SQRT(-10*(E200-1)*$G$1/2))&lt;=1,H199-$G$1*TAN(ASIN($N$11*SQRT(-10*(E200-1)*$G$1/2))),H199)</f>
        <v>7.6260791635516245</v>
      </c>
      <c r="I200" s="8">
        <f>IF(ABS($N$11*SQRT(-10*(E200-1)*$G$1/2))&lt;=1,I199+$G$1,I199)</f>
        <v>-4.5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>
      <c r="A201" s="5"/>
      <c r="B201" s="5"/>
      <c r="C201" s="5"/>
      <c r="D201" s="5"/>
      <c r="E201" s="5"/>
      <c r="F201" s="7" t="e">
        <f>IF(E200&lt;=$F$1,0,F200)</f>
        <v>#REF!</v>
      </c>
      <c r="G201" s="7">
        <f>IF(E200&lt;=$F$1,G200,G200)</f>
        <v>-5.25</v>
      </c>
      <c r="H201" s="8">
        <f>H200</f>
        <v>7.6260791635516245</v>
      </c>
      <c r="I201" s="8">
        <f>I200</f>
        <v>-4.5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>
      <c r="A202" s="5"/>
      <c r="B202" s="5"/>
      <c r="C202" s="5"/>
      <c r="D202" s="5"/>
      <c r="E202" s="5">
        <f>E200+1</f>
        <v>100</v>
      </c>
      <c r="F202" s="7" t="e">
        <f>IF(E202&lt;=$F$1,0,F201)</f>
        <v>#REF!</v>
      </c>
      <c r="G202" s="7">
        <f>IF(E202&lt;=$F$1,G201+$G$1,G201)</f>
        <v>-5.25</v>
      </c>
      <c r="H202" s="8">
        <f>IF(ABS($N$11*SQRT(-10*(E202-1)*$G$1/2))&lt;=1,H201-$G$1*TAN(ASIN($N$11*SQRT(-10*(E202-1)*$G$1/2))),H201)</f>
        <v>7.6260791635516245</v>
      </c>
      <c r="I202" s="8">
        <f>IF(ABS($N$11*SQRT(-10*(E202-1)*$G$1/2))&lt;=1,I201+$G$1,I201)</f>
        <v>-4.5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>
      <c r="A203" s="5"/>
      <c r="B203" s="5"/>
      <c r="C203" s="5"/>
      <c r="D203" s="5"/>
      <c r="E203" s="5"/>
      <c r="F203" s="10" t="e">
        <f>IF(E202&lt;=$F$1,11,F202)</f>
        <v>#REF!</v>
      </c>
      <c r="G203" s="10">
        <f>IF(E202&lt;=$F$1,G202,G202)</f>
        <v>-5.25</v>
      </c>
      <c r="H203" s="8">
        <f>H202</f>
        <v>7.6260791635516245</v>
      </c>
      <c r="I203" s="11">
        <f>I202</f>
        <v>-4.5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>
      <c r="A204" s="5"/>
      <c r="B204" s="5"/>
      <c r="C204" s="5"/>
      <c r="D204" s="5"/>
      <c r="E204" s="5">
        <f>E202+1</f>
        <v>101</v>
      </c>
      <c r="F204" s="7" t="e">
        <f>IF(E204&lt;=$F$1,F203,F266)</f>
        <v>#REF!</v>
      </c>
      <c r="G204" s="7">
        <f>IF(E204&lt;=$F$1,G203+$G$1,G203)</f>
        <v>-5.25</v>
      </c>
      <c r="H204" s="8">
        <f>IF(ABS($N$11*SQRT(-10*(E204-1)*$G$1/2))&lt;=1,H203-$G$1*TAN(ASIN($N$11*SQRT(-10*(E204-1)*$G$1/2))),H203)</f>
        <v>7.6260791635516245</v>
      </c>
      <c r="I204" s="8">
        <f>IF(ABS($N$11*SQRT(-10*(E204-1)*$G$1/2))&lt;=1,I203+$G$1,I203)</f>
        <v>-4.5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>
      <c r="A205" s="5"/>
      <c r="B205" s="5"/>
      <c r="C205" s="5"/>
      <c r="D205" s="5"/>
      <c r="E205" s="5"/>
      <c r="F205" s="7" t="e">
        <f>IF(E204&lt;=$F$1,0,F204)</f>
        <v>#REF!</v>
      </c>
      <c r="G205" s="7">
        <f>IF(E204&lt;=$F$1,G204,G204)</f>
        <v>-5.25</v>
      </c>
      <c r="H205" s="8">
        <f>H204</f>
        <v>7.6260791635516245</v>
      </c>
      <c r="I205" s="8">
        <f>I204</f>
        <v>-4.5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>
      <c r="A206" s="5"/>
      <c r="B206" s="5"/>
      <c r="C206" s="5"/>
      <c r="D206" s="5"/>
      <c r="E206" s="5">
        <f>E204+1</f>
        <v>102</v>
      </c>
      <c r="F206" s="7" t="e">
        <f>IF(E206&lt;=$F$1,0,F205)</f>
        <v>#REF!</v>
      </c>
      <c r="G206" s="7">
        <f>IF(E206&lt;=$F$1,G205+$G$1,G205)</f>
        <v>-5.25</v>
      </c>
      <c r="H206" s="8">
        <f>IF(ABS($N$11*SQRT(-10*(E206-1)*$G$1/2))&lt;=1,H205-$G$1*TAN(ASIN($N$11*SQRT(-10*(E206-1)*$G$1/2))),H205)</f>
        <v>7.6260791635516245</v>
      </c>
      <c r="I206" s="8">
        <f>IF(ABS($N$11*SQRT(-10*(E206-1)*$G$1/2))&lt;=1,I205+$G$1,I205)</f>
        <v>-4.5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>
      <c r="A207" s="5"/>
      <c r="B207" s="5"/>
      <c r="C207" s="5"/>
      <c r="D207" s="5"/>
      <c r="E207" s="5"/>
      <c r="F207" s="10" t="e">
        <f>IF(E206&lt;=$F$1,11,F206)</f>
        <v>#REF!</v>
      </c>
      <c r="G207" s="10">
        <f>IF(E206&lt;=$F$1,G206,G206)</f>
        <v>-5.25</v>
      </c>
      <c r="H207" s="8">
        <f>H206</f>
        <v>7.6260791635516245</v>
      </c>
      <c r="I207" s="11">
        <f>I206</f>
        <v>-4.5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>
      <c r="A208" s="5"/>
      <c r="B208" s="5"/>
      <c r="C208" s="5"/>
      <c r="D208" s="5"/>
      <c r="E208" s="5">
        <f>E206+1</f>
        <v>103</v>
      </c>
      <c r="F208" s="7" t="e">
        <f>IF(E208&lt;=$F$1,F207,F270)</f>
        <v>#REF!</v>
      </c>
      <c r="G208" s="7">
        <f>IF(E208&lt;=$F$1,G207+$G$1,G207)</f>
        <v>-5.25</v>
      </c>
      <c r="H208" s="8">
        <f>IF(ABS($N$11*SQRT(-10*(E208-1)*$G$1/2))&lt;=1,H207-$G$1*TAN(ASIN($N$11*SQRT(-10*(E208-1)*$G$1/2))),H207)</f>
        <v>7.6260791635516245</v>
      </c>
      <c r="I208" s="8">
        <f>IF(ABS($N$11*SQRT(-10*(E208-1)*$G$1/2))&lt;=1,I207+$G$1,I207)</f>
        <v>-4.5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>
      <c r="A209" s="5"/>
      <c r="B209" s="5"/>
      <c r="C209" s="5"/>
      <c r="D209" s="5"/>
      <c r="E209" s="5"/>
      <c r="F209" s="7" t="e">
        <f>IF(E208&lt;=$F$1,0,F208)</f>
        <v>#REF!</v>
      </c>
      <c r="G209" s="7">
        <f>IF(E208&lt;=$F$1,G208,G208)</f>
        <v>-5.25</v>
      </c>
      <c r="H209" s="8">
        <f>H208</f>
        <v>7.6260791635516245</v>
      </c>
      <c r="I209" s="8">
        <f>I208</f>
        <v>-4.5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>
      <c r="A210" s="5"/>
      <c r="B210" s="5"/>
      <c r="C210" s="5"/>
      <c r="D210" s="5"/>
      <c r="E210" s="5">
        <f>E208+1</f>
        <v>104</v>
      </c>
      <c r="F210" s="7" t="e">
        <f>IF(E210&lt;=$F$1,0,F209)</f>
        <v>#REF!</v>
      </c>
      <c r="G210" s="7">
        <f>IF(E210&lt;=$F$1,G209+$G$1,G209)</f>
        <v>-5.25</v>
      </c>
      <c r="H210" s="8">
        <f>IF(ABS($N$11*SQRT(-10*(E210-1)*$G$1/2))&lt;=1,H209-$G$1*TAN(ASIN($N$11*SQRT(-10*(E210-1)*$G$1/2))),H209)</f>
        <v>7.6260791635516245</v>
      </c>
      <c r="I210" s="8">
        <f>IF(ABS($N$11*SQRT(-10*(E210-1)*$G$1/2))&lt;=1,I209+$G$1,I209)</f>
        <v>-4.5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>
      <c r="A211" s="5"/>
      <c r="B211" s="5"/>
      <c r="C211" s="5"/>
      <c r="D211" s="5"/>
      <c r="E211" s="5"/>
      <c r="F211" s="10" t="e">
        <f>IF(E210&lt;=$F$1,11,F210)</f>
        <v>#REF!</v>
      </c>
      <c r="G211" s="10">
        <f>IF(E210&lt;=$F$1,G210,G210)</f>
        <v>-5.25</v>
      </c>
      <c r="H211" s="8">
        <f>H210</f>
        <v>7.6260791635516245</v>
      </c>
      <c r="I211" s="11">
        <f>I210</f>
        <v>-4.5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>
      <c r="A212" s="5"/>
      <c r="B212" s="5"/>
      <c r="C212" s="5"/>
      <c r="D212" s="5"/>
      <c r="E212" s="5">
        <f>E210+1</f>
        <v>105</v>
      </c>
      <c r="F212" s="7" t="e">
        <f>IF(E212&lt;=$F$1,F211,F274)</f>
        <v>#REF!</v>
      </c>
      <c r="G212" s="7">
        <f>IF(E212&lt;=$F$1,G211+$G$1,G211)</f>
        <v>-5.25</v>
      </c>
      <c r="H212" s="8">
        <f>IF(ABS($N$11*SQRT(-10*(E212-1)*$G$1/2))&lt;=1,H211-$G$1*TAN(ASIN($N$11*SQRT(-10*(E212-1)*$G$1/2))),H211)</f>
        <v>7.6260791635516245</v>
      </c>
      <c r="I212" s="8">
        <f>IF(ABS($N$11*SQRT(-10*(E212-1)*$G$1/2))&lt;=1,I211+$G$1,I211)</f>
        <v>-4.5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>
      <c r="A213" s="5"/>
      <c r="B213" s="5"/>
      <c r="C213" s="5"/>
      <c r="D213" s="5"/>
      <c r="E213" s="5"/>
      <c r="F213" s="7" t="e">
        <f>IF(E212&lt;=$F$1,0,F212)</f>
        <v>#REF!</v>
      </c>
      <c r="G213" s="7">
        <f>IF(E212&lt;=$F$1,G212,G212)</f>
        <v>-5.25</v>
      </c>
      <c r="H213" s="8">
        <f>H212</f>
        <v>7.6260791635516245</v>
      </c>
      <c r="I213" s="8">
        <f>I212</f>
        <v>-4.5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>
      <c r="A214" s="5"/>
      <c r="B214" s="5"/>
      <c r="C214" s="5"/>
      <c r="D214" s="5"/>
      <c r="E214" s="5">
        <f>E212+1</f>
        <v>106</v>
      </c>
      <c r="F214" s="7" t="e">
        <f>IF(E214&lt;=$F$1,0,F213)</f>
        <v>#REF!</v>
      </c>
      <c r="G214" s="7">
        <f>IF(E214&lt;=$F$1,G213+$G$1,G213)</f>
        <v>-5.25</v>
      </c>
      <c r="H214" s="8">
        <f>IF(ABS($N$11*SQRT(-10*(E214-1)*$G$1/2))&lt;=1,H213-$G$1*TAN(ASIN($N$11*SQRT(-10*(E214-1)*$G$1/2))),H213)</f>
        <v>7.6260791635516245</v>
      </c>
      <c r="I214" s="8">
        <f>IF(ABS($N$11*SQRT(-10*(E214-1)*$G$1/2))&lt;=1,I213+$G$1,I213)</f>
        <v>-4.5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>
      <c r="A215" s="5"/>
      <c r="B215" s="5"/>
      <c r="C215" s="5"/>
      <c r="D215" s="5"/>
      <c r="E215" s="5"/>
      <c r="F215" s="10" t="e">
        <f>IF(E214&lt;=$F$1,11,F214)</f>
        <v>#REF!</v>
      </c>
      <c r="G215" s="10">
        <f>IF(E214&lt;=$F$1,G214,G214)</f>
        <v>-5.25</v>
      </c>
      <c r="H215" s="8">
        <f>H214</f>
        <v>7.6260791635516245</v>
      </c>
      <c r="I215" s="11">
        <f>I214</f>
        <v>-4.5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>
      <c r="A216" s="5"/>
      <c r="B216" s="5"/>
      <c r="C216" s="5"/>
      <c r="D216" s="5"/>
      <c r="E216" s="5">
        <f>E214+1</f>
        <v>107</v>
      </c>
      <c r="F216" s="7" t="e">
        <f>IF(E216&lt;=$F$1,F215,F278)</f>
        <v>#REF!</v>
      </c>
      <c r="G216" s="7">
        <f>IF(E216&lt;=$F$1,G215+$G$1,G215)</f>
        <v>-5.25</v>
      </c>
      <c r="H216" s="8">
        <f>IF(ABS($N$11*SQRT(-10*(E216-1)*$G$1/2))&lt;=1,H215-$G$1*TAN(ASIN($N$11*SQRT(-10*(E216-1)*$G$1/2))),H215)</f>
        <v>7.6260791635516245</v>
      </c>
      <c r="I216" s="8">
        <f>IF(ABS($N$11*SQRT(-10*(E216-1)*$G$1/2))&lt;=1,I215+$G$1,I215)</f>
        <v>-4.5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>
      <c r="A217" s="5"/>
      <c r="B217" s="5"/>
      <c r="C217" s="5"/>
      <c r="D217" s="5"/>
      <c r="E217" s="5"/>
      <c r="F217" s="7" t="e">
        <f>IF(E216&lt;=$F$1,0,F216)</f>
        <v>#REF!</v>
      </c>
      <c r="G217" s="7">
        <f>IF(E216&lt;=$F$1,G216,G216)</f>
        <v>-5.25</v>
      </c>
      <c r="H217" s="8">
        <f>H216</f>
        <v>7.6260791635516245</v>
      </c>
      <c r="I217" s="8">
        <f>I216</f>
        <v>-4.5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>
      <c r="A218" s="5"/>
      <c r="B218" s="5"/>
      <c r="C218" s="5"/>
      <c r="D218" s="5"/>
      <c r="E218" s="5">
        <f>E216+1</f>
        <v>108</v>
      </c>
      <c r="F218" s="7" t="e">
        <f>IF(E218&lt;=$F$1,0,F217)</f>
        <v>#REF!</v>
      </c>
      <c r="G218" s="7">
        <f>IF(E218&lt;=$F$1,G217+$G$1,G217)</f>
        <v>-5.25</v>
      </c>
      <c r="H218" s="8">
        <f>IF(ABS($N$11*SQRT(-10*(E218-1)*$G$1/2))&lt;=1,H217-$G$1*TAN(ASIN($N$11*SQRT(-10*(E218-1)*$G$1/2))),H217)</f>
        <v>7.6260791635516245</v>
      </c>
      <c r="I218" s="8">
        <f>IF(ABS($N$11*SQRT(-10*(E218-1)*$G$1/2))&lt;=1,I217+$G$1,I217)</f>
        <v>-4.5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>
      <c r="A219" s="5"/>
      <c r="B219" s="5"/>
      <c r="C219" s="5"/>
      <c r="D219" s="5"/>
      <c r="E219" s="5"/>
      <c r="F219" s="10" t="e">
        <f>IF(E218&lt;=$F$1,11,F218)</f>
        <v>#REF!</v>
      </c>
      <c r="G219" s="10">
        <f>IF(E218&lt;=$F$1,G218,G218)</f>
        <v>-5.25</v>
      </c>
      <c r="H219" s="8">
        <f>H218</f>
        <v>7.6260791635516245</v>
      </c>
      <c r="I219" s="11">
        <f>I218</f>
        <v>-4.5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>
      <c r="A220" s="5"/>
      <c r="B220" s="5"/>
      <c r="C220" s="5"/>
      <c r="D220" s="5"/>
      <c r="E220" s="5">
        <f>E218+1</f>
        <v>109</v>
      </c>
      <c r="F220" s="7" t="e">
        <f>IF(E220&lt;=$F$1,F219,F282)</f>
        <v>#REF!</v>
      </c>
      <c r="G220" s="7">
        <f>IF(E220&lt;=$F$1,G219+$G$1,G219)</f>
        <v>-5.25</v>
      </c>
      <c r="H220" s="8">
        <f>IF(ABS($N$11*SQRT(-10*(E220-1)*$G$1/2))&lt;=1,H219-$G$1*TAN(ASIN($N$11*SQRT(-10*(E220-1)*$G$1/2))),H219)</f>
        <v>7.6260791635516245</v>
      </c>
      <c r="I220" s="8">
        <f>IF(ABS($N$11*SQRT(-10*(E220-1)*$G$1/2))&lt;=1,I219+$G$1,I219)</f>
        <v>-4.5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5"/>
      <c r="B221" s="5"/>
      <c r="C221" s="5"/>
      <c r="D221" s="5"/>
      <c r="E221" s="5"/>
      <c r="F221" s="7" t="e">
        <f>IF(E220&lt;=$F$1,0,F220)</f>
        <v>#REF!</v>
      </c>
      <c r="G221" s="7">
        <f>IF(E220&lt;=$F$1,G220,G220)</f>
        <v>-5.25</v>
      </c>
      <c r="H221" s="8">
        <f>H220</f>
        <v>7.6260791635516245</v>
      </c>
      <c r="I221" s="8">
        <f>I220</f>
        <v>-4.5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/>
      <c r="B222" s="5"/>
      <c r="C222" s="5"/>
      <c r="D222" s="5"/>
      <c r="E222" s="5">
        <f>E220+1</f>
        <v>110</v>
      </c>
      <c r="F222" s="7" t="e">
        <f>IF(E222&lt;=$F$1,0,F221)</f>
        <v>#REF!</v>
      </c>
      <c r="G222" s="7">
        <f>IF(E222&lt;=$F$1,G221+$G$1,G221)</f>
        <v>-5.25</v>
      </c>
      <c r="H222" s="8">
        <f>IF(ABS($N$11*SQRT(-10*(E222-1)*$G$1/2))&lt;=1,H221-$G$1*TAN(ASIN($N$11*SQRT(-10*(E222-1)*$G$1/2))),H221)</f>
        <v>7.6260791635516245</v>
      </c>
      <c r="I222" s="8">
        <f>IF(ABS($N$11*SQRT(-10*(E222-1)*$G$1/2))&lt;=1,I221+$G$1,I221)</f>
        <v>-4.5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>
      <c r="A223" s="5"/>
      <c r="B223" s="5"/>
      <c r="C223" s="5"/>
      <c r="D223" s="5"/>
      <c r="E223" s="5"/>
      <c r="F223" s="10" t="e">
        <f>IF(E222&lt;=$F$1,11,F222)</f>
        <v>#REF!</v>
      </c>
      <c r="G223" s="10">
        <f>IF(E222&lt;=$F$1,G222,G222)</f>
        <v>-5.25</v>
      </c>
      <c r="H223" s="8">
        <f>H222</f>
        <v>7.6260791635516245</v>
      </c>
      <c r="I223" s="11">
        <f>I222</f>
        <v>-4.5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>
      <c r="A224" s="5"/>
      <c r="B224" s="5"/>
      <c r="C224" s="5"/>
      <c r="D224" s="5"/>
      <c r="E224" s="5">
        <f>E222+1</f>
        <v>111</v>
      </c>
      <c r="F224" s="7" t="e">
        <f>IF(E224&lt;=$F$1,F223,F286)</f>
        <v>#REF!</v>
      </c>
      <c r="G224" s="7">
        <f>IF(E224&lt;=$F$1,G223+$G$1,G223)</f>
        <v>-5.25</v>
      </c>
      <c r="H224" s="8">
        <f>IF(ABS($N$11*SQRT(-10*(E224-1)*$G$1/2))&lt;=1,H223-$G$1*TAN(ASIN($N$11*SQRT(-10*(E224-1)*$G$1/2))),H223)</f>
        <v>7.6260791635516245</v>
      </c>
      <c r="I224" s="8">
        <f>IF(ABS($N$11*SQRT(-10*(E224-1)*$G$1/2))&lt;=1,I223+$G$1,I223)</f>
        <v>-4.5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>
      <c r="A225" s="5"/>
      <c r="B225" s="5"/>
      <c r="C225" s="5"/>
      <c r="D225" s="5"/>
      <c r="E225" s="5"/>
      <c r="F225" s="7" t="e">
        <f>IF(E224&lt;=$F$1,0,F224)</f>
        <v>#REF!</v>
      </c>
      <c r="G225" s="7">
        <f>IF(E224&lt;=$F$1,G224,G224)</f>
        <v>-5.25</v>
      </c>
      <c r="H225" s="8">
        <f>H224</f>
        <v>7.6260791635516245</v>
      </c>
      <c r="I225" s="8">
        <f>I224</f>
        <v>-4.5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>
      <c r="A226" s="5"/>
      <c r="B226" s="5"/>
      <c r="C226" s="5"/>
      <c r="D226" s="5"/>
      <c r="E226" s="5">
        <f>E224+1</f>
        <v>112</v>
      </c>
      <c r="F226" s="7" t="e">
        <f>IF(E226&lt;=$F$1,0,F225)</f>
        <v>#REF!</v>
      </c>
      <c r="G226" s="7">
        <f>IF(E226&lt;=$F$1,G225+$G$1,G225)</f>
        <v>-5.25</v>
      </c>
      <c r="H226" s="8">
        <f>IF(ABS($N$11*SQRT(-10*(E226-1)*$G$1/2))&lt;=1,H225-$G$1*TAN(ASIN($N$11*SQRT(-10*(E226-1)*$G$1/2))),H225)</f>
        <v>7.6260791635516245</v>
      </c>
      <c r="I226" s="8">
        <f>IF(ABS($N$11*SQRT(-10*(E226-1)*$G$1/2))&lt;=1,I225+$G$1,I225)</f>
        <v>-4.5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>
      <c r="A227" s="5"/>
      <c r="B227" s="5"/>
      <c r="C227" s="5"/>
      <c r="D227" s="5"/>
      <c r="E227" s="5"/>
      <c r="F227" s="10" t="e">
        <f>IF(E226&lt;=$F$1,11,F226)</f>
        <v>#REF!</v>
      </c>
      <c r="G227" s="10">
        <f>IF(E226&lt;=$F$1,G226,G226)</f>
        <v>-5.25</v>
      </c>
      <c r="H227" s="8">
        <f>H226</f>
        <v>7.6260791635516245</v>
      </c>
      <c r="I227" s="11">
        <f>I226</f>
        <v>-4.5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>
      <c r="A228" s="5"/>
      <c r="B228" s="5"/>
      <c r="C228" s="5"/>
      <c r="D228" s="5"/>
      <c r="E228" s="5">
        <f>E226+1</f>
        <v>113</v>
      </c>
      <c r="F228" s="7" t="e">
        <f>IF(E228&lt;=$F$1,F227,F290)</f>
        <v>#REF!</v>
      </c>
      <c r="G228" s="7">
        <f>IF(E228&lt;=$F$1,G227+$G$1,G227)</f>
        <v>-5.25</v>
      </c>
      <c r="H228" s="8">
        <f>IF(ABS($N$11*SQRT(-10*(E228-1)*$G$1/2))&lt;=1,H227-$G$1*TAN(ASIN($N$11*SQRT(-10*(E228-1)*$G$1/2))),H227)</f>
        <v>7.6260791635516245</v>
      </c>
      <c r="I228" s="8">
        <f>IF(ABS($N$11*SQRT(-10*(E228-1)*$G$1/2))&lt;=1,I227+$G$1,I227)</f>
        <v>-4.5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>
      <c r="A229" s="5"/>
      <c r="B229" s="5"/>
      <c r="C229" s="5"/>
      <c r="D229" s="5"/>
      <c r="E229" s="5"/>
      <c r="F229" s="7" t="e">
        <f>IF(E228&lt;=$F$1,0,F228)</f>
        <v>#REF!</v>
      </c>
      <c r="G229" s="7">
        <f>IF(E228&lt;=$F$1,G228,G228)</f>
        <v>-5.25</v>
      </c>
      <c r="H229" s="8">
        <f>H228</f>
        <v>7.6260791635516245</v>
      </c>
      <c r="I229" s="8">
        <f>I228</f>
        <v>-4.5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>
      <c r="A230" s="5"/>
      <c r="B230" s="5"/>
      <c r="C230" s="5"/>
      <c r="D230" s="5"/>
      <c r="E230" s="5">
        <f>E228+1</f>
        <v>114</v>
      </c>
      <c r="F230" s="7" t="e">
        <f>IF(E230&lt;=$F$1,0,F229)</f>
        <v>#REF!</v>
      </c>
      <c r="G230" s="7">
        <f>IF(E230&lt;=$F$1,G229+$G$1,G229)</f>
        <v>-5.25</v>
      </c>
      <c r="H230" s="8">
        <f>IF(ABS($N$11*SQRT(-10*(E230-1)*$G$1/2))&lt;=1,H229-$G$1*TAN(ASIN($N$11*SQRT(-10*(E230-1)*$G$1/2))),H229)</f>
        <v>7.6260791635516245</v>
      </c>
      <c r="I230" s="8">
        <f>IF(ABS($N$11*SQRT(-10*(E230-1)*$G$1/2))&lt;=1,I229+$G$1,I229)</f>
        <v>-4.5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>
      <c r="A231" s="5"/>
      <c r="B231" s="5"/>
      <c r="C231" s="5"/>
      <c r="D231" s="5"/>
      <c r="E231" s="5"/>
      <c r="F231" s="10" t="e">
        <f>IF(E230&lt;=$F$1,11,F230)</f>
        <v>#REF!</v>
      </c>
      <c r="G231" s="10">
        <f>IF(E230&lt;=$F$1,G230,G230)</f>
        <v>-5.25</v>
      </c>
      <c r="H231" s="8">
        <f>H230</f>
        <v>7.6260791635516245</v>
      </c>
      <c r="I231" s="11">
        <f>I230</f>
        <v>-4.5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>
      <c r="A232" s="5"/>
      <c r="B232" s="5"/>
      <c r="C232" s="5"/>
      <c r="D232" s="5"/>
      <c r="E232" s="5">
        <f>E230+1</f>
        <v>115</v>
      </c>
      <c r="F232" s="7" t="e">
        <f>IF(E232&lt;=$F$1,F231,F294)</f>
        <v>#REF!</v>
      </c>
      <c r="G232" s="7">
        <f>IF(E232&lt;=$F$1,G231+$G$1,G231)</f>
        <v>-5.25</v>
      </c>
      <c r="H232" s="8">
        <f>IF(ABS($N$11*SQRT(-10*(E232-1)*$G$1/2))&lt;=1,H231-$G$1*TAN(ASIN($N$11*SQRT(-10*(E232-1)*$G$1/2))),H231)</f>
        <v>7.6260791635516245</v>
      </c>
      <c r="I232" s="8">
        <f>IF(ABS($N$11*SQRT(-10*(E232-1)*$G$1/2))&lt;=1,I231+$G$1,I231)</f>
        <v>-4.5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>
      <c r="A233" s="5"/>
      <c r="B233" s="5"/>
      <c r="C233" s="5"/>
      <c r="D233" s="5"/>
      <c r="E233" s="5"/>
      <c r="F233" s="7" t="e">
        <f>IF(E232&lt;=$F$1,0,F232)</f>
        <v>#REF!</v>
      </c>
      <c r="G233" s="7">
        <f>IF(E232&lt;=$F$1,G232,G232)</f>
        <v>-5.25</v>
      </c>
      <c r="H233" s="8">
        <f>H232</f>
        <v>7.6260791635516245</v>
      </c>
      <c r="I233" s="8">
        <f>I232</f>
        <v>-4.5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>
      <c r="A234" s="5"/>
      <c r="B234" s="5"/>
      <c r="C234" s="5"/>
      <c r="D234" s="5"/>
      <c r="E234" s="5">
        <f>E232+1</f>
        <v>116</v>
      </c>
      <c r="F234" s="7" t="e">
        <f>IF(E234&lt;=$F$1,0,F233)</f>
        <v>#REF!</v>
      </c>
      <c r="G234" s="7">
        <f>IF(E234&lt;=$F$1,G233+$G$1,G233)</f>
        <v>-5.25</v>
      </c>
      <c r="H234" s="8">
        <f>IF(ABS($N$11*SQRT(-10*(E234-1)*$G$1/2))&lt;=1,H233-$G$1*TAN(ASIN($N$11*SQRT(-10*(E234-1)*$G$1/2))),H233)</f>
        <v>7.6260791635516245</v>
      </c>
      <c r="I234" s="8">
        <f>IF(ABS($N$11*SQRT(-10*(E234-1)*$G$1/2))&lt;=1,I233+$G$1,I233)</f>
        <v>-4.5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>
      <c r="A235" s="5"/>
      <c r="B235" s="5"/>
      <c r="C235" s="5"/>
      <c r="D235" s="5"/>
      <c r="E235" s="5"/>
      <c r="F235" s="10" t="e">
        <f>IF(E234&lt;=$F$1,11,F234)</f>
        <v>#REF!</v>
      </c>
      <c r="G235" s="10">
        <f>IF(E234&lt;=$F$1,G234,G234)</f>
        <v>-5.25</v>
      </c>
      <c r="H235" s="8">
        <f>H234</f>
        <v>7.6260791635516245</v>
      </c>
      <c r="I235" s="11">
        <f>I234</f>
        <v>-4.5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>
      <c r="A236" s="5"/>
      <c r="B236" s="5"/>
      <c r="C236" s="5"/>
      <c r="D236" s="5"/>
      <c r="E236" s="5">
        <f>E234+1</f>
        <v>117</v>
      </c>
      <c r="F236" s="7" t="e">
        <f>IF(E236&lt;=$F$1,F235,F298)</f>
        <v>#REF!</v>
      </c>
      <c r="G236" s="7">
        <f>IF(E236&lt;=$F$1,G235+$G$1,G235)</f>
        <v>-5.25</v>
      </c>
      <c r="H236" s="8">
        <f>IF(ABS($N$11*SQRT(-10*(E236-1)*$G$1/2))&lt;=1,H235-$G$1*TAN(ASIN($N$11*SQRT(-10*(E236-1)*$G$1/2))),H235)</f>
        <v>7.6260791635516245</v>
      </c>
      <c r="I236" s="8">
        <f>IF(ABS($N$11*SQRT(-10*(E236-1)*$G$1/2))&lt;=1,I235+$G$1,I235)</f>
        <v>-4.5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>
      <c r="A237" s="5"/>
      <c r="B237" s="5"/>
      <c r="C237" s="5"/>
      <c r="D237" s="5"/>
      <c r="E237" s="5"/>
      <c r="F237" s="7" t="e">
        <f>IF(E236&lt;=$F$1,0,F236)</f>
        <v>#REF!</v>
      </c>
      <c r="G237" s="7">
        <f>IF(E236&lt;=$F$1,G236,G236)</f>
        <v>-5.25</v>
      </c>
      <c r="H237" s="8">
        <f>H236</f>
        <v>7.6260791635516245</v>
      </c>
      <c r="I237" s="8">
        <f>I236</f>
        <v>-4.5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>
      <c r="A238" s="5"/>
      <c r="B238" s="5"/>
      <c r="C238" s="5"/>
      <c r="D238" s="5"/>
      <c r="E238" s="5">
        <f>E236+1</f>
        <v>118</v>
      </c>
      <c r="F238" s="7" t="e">
        <f>IF(E238&lt;=$F$1,0,F237)</f>
        <v>#REF!</v>
      </c>
      <c r="G238" s="7">
        <f>IF(E238&lt;=$F$1,G237+$G$1,G237)</f>
        <v>-5.25</v>
      </c>
      <c r="H238" s="8">
        <f>IF(ABS($N$11*SQRT(-10*(E238-1)*$G$1/2))&lt;=1,H237-$G$1*TAN(ASIN($N$11*SQRT(-10*(E238-1)*$G$1/2))),H237)</f>
        <v>7.6260791635516245</v>
      </c>
      <c r="I238" s="8">
        <f>IF(ABS($N$11*SQRT(-10*(E238-1)*$G$1/2))&lt;=1,I237+$G$1,I237)</f>
        <v>-4.5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>
      <c r="A239" s="5"/>
      <c r="B239" s="5"/>
      <c r="C239" s="5"/>
      <c r="D239" s="5"/>
      <c r="E239" s="5"/>
      <c r="F239" s="10" t="e">
        <f>IF(E238&lt;=$F$1,11,F238)</f>
        <v>#REF!</v>
      </c>
      <c r="G239" s="10">
        <f>IF(E238&lt;=$F$1,G238,G238)</f>
        <v>-5.25</v>
      </c>
      <c r="H239" s="8">
        <f>H238</f>
        <v>7.6260791635516245</v>
      </c>
      <c r="I239" s="11">
        <f>I238</f>
        <v>-4.5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>
      <c r="A240" s="5"/>
      <c r="B240" s="5"/>
      <c r="C240" s="5"/>
      <c r="D240" s="5"/>
      <c r="E240" s="5">
        <f>E238+1</f>
        <v>119</v>
      </c>
      <c r="F240" s="7" t="e">
        <f>IF(E240&lt;=$F$1,F239,F302)</f>
        <v>#REF!</v>
      </c>
      <c r="G240" s="7">
        <f>IF(E240&lt;=$F$1,G239+$G$1,G239)</f>
        <v>-5.25</v>
      </c>
      <c r="H240" s="8">
        <f>IF(ABS($N$11*SQRT(-10*(E240-1)*$G$1/2))&lt;=1,H239-$G$1*TAN(ASIN($N$11*SQRT(-10*(E240-1)*$G$1/2))),H239)</f>
        <v>7.6260791635516245</v>
      </c>
      <c r="I240" s="8">
        <f>IF(ABS($N$11*SQRT(-10*(E240-1)*$G$1/2))&lt;=1,I239+$G$1,I239)</f>
        <v>-4.5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>
      <c r="A241" s="5"/>
      <c r="B241" s="5"/>
      <c r="C241" s="5"/>
      <c r="D241" s="5"/>
      <c r="E241" s="5"/>
      <c r="F241" s="7" t="e">
        <f>IF(E240&lt;=$F$1,0,F240)</f>
        <v>#REF!</v>
      </c>
      <c r="G241" s="7">
        <f>IF(E240&lt;=$F$1,G240,G240)</f>
        <v>-5.25</v>
      </c>
      <c r="H241" s="8">
        <f>H240</f>
        <v>7.6260791635516245</v>
      </c>
      <c r="I241" s="8">
        <f>I240</f>
        <v>-4.5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>
      <c r="A242" s="5"/>
      <c r="B242" s="5"/>
      <c r="C242" s="5"/>
      <c r="D242" s="5"/>
      <c r="E242" s="5">
        <f>E240+1</f>
        <v>120</v>
      </c>
      <c r="F242" s="7" t="e">
        <f>IF(E242&lt;=$F$1,0,F241)</f>
        <v>#REF!</v>
      </c>
      <c r="G242" s="7">
        <f>IF(E242&lt;=$F$1,G241+$G$1,G241)</f>
        <v>-5.25</v>
      </c>
      <c r="H242" s="8">
        <f>IF(ABS($N$11*SQRT(-10*(E242-1)*$G$1/2))&lt;=1,H241-$G$1*TAN(ASIN($N$11*SQRT(-10*(E242-1)*$G$1/2))),H241)</f>
        <v>7.6260791635516245</v>
      </c>
      <c r="I242" s="8">
        <f>IF(ABS($N$11*SQRT(-10*(E242-1)*$G$1/2))&lt;=1,I241+$G$1,I241)</f>
        <v>-4.5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>
      <c r="A243" s="5"/>
      <c r="B243" s="5"/>
      <c r="C243" s="5"/>
      <c r="D243" s="5"/>
      <c r="E243" s="5"/>
      <c r="F243" s="10" t="e">
        <f>IF(E242&lt;=$F$1,11,F242)</f>
        <v>#REF!</v>
      </c>
      <c r="G243" s="10">
        <f>IF(E242&lt;=$F$1,G242,G242)</f>
        <v>-5.25</v>
      </c>
      <c r="H243" s="8">
        <f>H242</f>
        <v>7.6260791635516245</v>
      </c>
      <c r="I243" s="11">
        <f>I242</f>
        <v>-4.5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>
      <c r="A244" s="5"/>
      <c r="B244" s="5"/>
      <c r="C244" s="5"/>
      <c r="D244" s="5"/>
      <c r="E244" s="5">
        <f>E242+1</f>
        <v>121</v>
      </c>
      <c r="F244" s="7" t="e">
        <f>IF(E244&lt;=$F$1,F243,F306)</f>
        <v>#REF!</v>
      </c>
      <c r="G244" s="7">
        <f>IF(E244&lt;=$F$1,G243+$G$1,G243)</f>
        <v>-5.25</v>
      </c>
      <c r="H244" s="8">
        <f>IF(ABS($N$11*SQRT(-10*(E244-1)*$G$1/2))&lt;=1,H243-$G$1*TAN(ASIN($N$11*SQRT(-10*(E244-1)*$G$1/2))),H243)</f>
        <v>7.6260791635516245</v>
      </c>
      <c r="I244" s="8">
        <f>IF(ABS($N$11*SQRT(-10*(E244-1)*$G$1/2))&lt;=1,I243+$G$1,I243)</f>
        <v>-4.5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>
      <c r="A245" s="5"/>
      <c r="B245" s="5"/>
      <c r="C245" s="5"/>
      <c r="D245" s="5"/>
      <c r="E245" s="5"/>
      <c r="F245" s="7" t="e">
        <f>IF(E244&lt;=$F$1,0,F244)</f>
        <v>#REF!</v>
      </c>
      <c r="G245" s="7">
        <f>IF(E244&lt;=$F$1,G244,G244)</f>
        <v>-5.25</v>
      </c>
      <c r="H245" s="8">
        <f>H244</f>
        <v>7.6260791635516245</v>
      </c>
      <c r="I245" s="8">
        <f>I244</f>
        <v>-4.5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>
      <c r="A246" s="5"/>
      <c r="B246" s="5"/>
      <c r="C246" s="5"/>
      <c r="D246" s="5"/>
      <c r="E246" s="5">
        <f>E244+1</f>
        <v>122</v>
      </c>
      <c r="F246" s="7" t="e">
        <f>IF(E246&lt;=$F$1,0,F245)</f>
        <v>#REF!</v>
      </c>
      <c r="G246" s="7">
        <f>IF(E246&lt;=$F$1,G245+$G$1,G245)</f>
        <v>-5.25</v>
      </c>
      <c r="H246" s="8">
        <f>IF(ABS($N$11*SQRT(-10*(E246-1)*$G$1/2))&lt;=1,H245-$G$1*TAN(ASIN($N$11*SQRT(-10*(E246-1)*$G$1/2))),H245)</f>
        <v>7.6260791635516245</v>
      </c>
      <c r="I246" s="8">
        <f>IF(ABS($N$11*SQRT(-10*(E246-1)*$G$1/2))&lt;=1,I245+$G$1,I245)</f>
        <v>-4.5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>
      <c r="A247" s="5"/>
      <c r="B247" s="5"/>
      <c r="C247" s="5"/>
      <c r="D247" s="5"/>
      <c r="E247" s="5"/>
      <c r="F247" s="10" t="e">
        <f>IF(E246&lt;=$F$1,11,F246)</f>
        <v>#REF!</v>
      </c>
      <c r="G247" s="10">
        <f>IF(E246&lt;=$F$1,G246,G246)</f>
        <v>-5.25</v>
      </c>
      <c r="H247" s="8">
        <f>H246</f>
        <v>7.6260791635516245</v>
      </c>
      <c r="I247" s="11">
        <f>I246</f>
        <v>-4.5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>
      <c r="A248" s="5"/>
      <c r="B248" s="5"/>
      <c r="C248" s="5"/>
      <c r="D248" s="5"/>
      <c r="E248" s="5">
        <f>E246+1</f>
        <v>123</v>
      </c>
      <c r="F248" s="7" t="e">
        <f>IF(E248&lt;=$F$1,F247,F310)</f>
        <v>#REF!</v>
      </c>
      <c r="G248" s="7">
        <f>IF(E248&lt;=$F$1,G247+$G$1,G247)</f>
        <v>-5.25</v>
      </c>
      <c r="H248" s="8">
        <f>IF(ABS($N$11*SQRT(-10*(E248-1)*$G$1/2))&lt;=1,H247-$G$1*TAN(ASIN($N$11*SQRT(-10*(E248-1)*$G$1/2))),H247)</f>
        <v>7.6260791635516245</v>
      </c>
      <c r="I248" s="8">
        <f>IF(ABS($N$11*SQRT(-10*(E248-1)*$G$1/2))&lt;=1,I247+$G$1,I247)</f>
        <v>-4.5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>
      <c r="A249" s="5"/>
      <c r="B249" s="5"/>
      <c r="C249" s="5"/>
      <c r="D249" s="5"/>
      <c r="E249" s="5"/>
      <c r="F249" s="7" t="e">
        <f>IF(E248&lt;=$F$1,0,F248)</f>
        <v>#REF!</v>
      </c>
      <c r="G249" s="7">
        <f>IF(E248&lt;=$F$1,G248,G248)</f>
        <v>-5.25</v>
      </c>
      <c r="H249" s="8">
        <f>H248</f>
        <v>7.6260791635516245</v>
      </c>
      <c r="I249" s="8">
        <f>I248</f>
        <v>-4.5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>
      <c r="A250" s="5"/>
      <c r="B250" s="5"/>
      <c r="C250" s="5"/>
      <c r="D250" s="5"/>
      <c r="E250" s="5">
        <f>E248+1</f>
        <v>124</v>
      </c>
      <c r="F250" s="7" t="e">
        <f>IF(E250&lt;=$F$1,0,F249)</f>
        <v>#REF!</v>
      </c>
      <c r="G250" s="7">
        <f>IF(E250&lt;=$F$1,G249+$G$1,G249)</f>
        <v>-5.25</v>
      </c>
      <c r="H250" s="8">
        <f>IF(ABS($N$11*SQRT(-10*(E250-1)*$G$1/2))&lt;=1,H249-$G$1*TAN(ASIN($N$11*SQRT(-10*(E250-1)*$G$1/2))),H249)</f>
        <v>7.6260791635516245</v>
      </c>
      <c r="I250" s="8">
        <f>IF(ABS($N$11*SQRT(-10*(E250-1)*$G$1/2))&lt;=1,I249+$G$1,I249)</f>
        <v>-4.5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>
      <c r="A251" s="5"/>
      <c r="B251" s="5"/>
      <c r="C251" s="5"/>
      <c r="D251" s="5"/>
      <c r="E251" s="5"/>
      <c r="F251" s="10" t="e">
        <f>IF(E250&lt;=$F$1,11,F250)</f>
        <v>#REF!</v>
      </c>
      <c r="G251" s="10">
        <f>IF(E250&lt;=$F$1,G250,G250)</f>
        <v>-5.25</v>
      </c>
      <c r="H251" s="8">
        <f>H250</f>
        <v>7.6260791635516245</v>
      </c>
      <c r="I251" s="11">
        <f>I250</f>
        <v>-4.5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>
      <c r="A252" s="5"/>
      <c r="B252" s="5"/>
      <c r="C252" s="5"/>
      <c r="D252" s="5"/>
      <c r="E252" s="5">
        <f>E250+1</f>
        <v>125</v>
      </c>
      <c r="F252" s="7" t="e">
        <f>IF(E252&lt;=$F$1,F251,F314)</f>
        <v>#REF!</v>
      </c>
      <c r="G252" s="7">
        <f>IF(E252&lt;=$F$1,G251+$G$1,G251)</f>
        <v>-5.25</v>
      </c>
      <c r="H252" s="8">
        <f>IF(ABS($N$11*SQRT(-10*(E252-1)*$G$1/2))&lt;=1,H251-$G$1*TAN(ASIN($N$11*SQRT(-10*(E252-1)*$G$1/2))),H251)</f>
        <v>7.6260791635516245</v>
      </c>
      <c r="I252" s="8">
        <f>IF(ABS($N$11*SQRT(-10*(E252-1)*$G$1/2))&lt;=1,I251+$G$1,I251)</f>
        <v>-4.5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>
      <c r="A253" s="5"/>
      <c r="B253" s="5"/>
      <c r="C253" s="5"/>
      <c r="D253" s="5"/>
      <c r="E253" s="5"/>
      <c r="F253" s="7" t="e">
        <f>IF(E252&lt;=$F$1,0,F252)</f>
        <v>#REF!</v>
      </c>
      <c r="G253" s="7">
        <f>IF(E252&lt;=$F$1,G252,G252)</f>
        <v>-5.25</v>
      </c>
      <c r="H253" s="8">
        <f>H252</f>
        <v>7.6260791635516245</v>
      </c>
      <c r="I253" s="8">
        <f>I252</f>
        <v>-4.5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>
      <c r="A254" s="5"/>
      <c r="B254" s="5"/>
      <c r="C254" s="5"/>
      <c r="D254" s="5"/>
      <c r="E254" s="5">
        <f>E252+1</f>
        <v>126</v>
      </c>
      <c r="F254" s="7" t="e">
        <f>IF(E254&lt;=$F$1,0,F253)</f>
        <v>#REF!</v>
      </c>
      <c r="G254" s="7">
        <f>IF(E254&lt;=$F$1,G253+$G$1,G253)</f>
        <v>-5.25</v>
      </c>
      <c r="H254" s="8">
        <f>IF(ABS($N$11*SQRT(-10*(E254-1)*$G$1/2))&lt;=1,H253-$G$1*TAN(ASIN($N$11*SQRT(-10*(E254-1)*$G$1/2))),H253)</f>
        <v>7.6260791635516245</v>
      </c>
      <c r="I254" s="8">
        <f>IF(ABS($N$11*SQRT(-10*(E254-1)*$G$1/2))&lt;=1,I253+$G$1,I253)</f>
        <v>-4.5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>
      <c r="A255" s="5"/>
      <c r="B255" s="5"/>
      <c r="C255" s="5"/>
      <c r="D255" s="5"/>
      <c r="E255" s="5"/>
      <c r="F255" s="10" t="e">
        <f>IF(E254&lt;=$F$1,11,F254)</f>
        <v>#REF!</v>
      </c>
      <c r="G255" s="10">
        <f>IF(E254&lt;=$F$1,G254,G254)</f>
        <v>-5.25</v>
      </c>
      <c r="H255" s="8">
        <f>H254</f>
        <v>7.6260791635516245</v>
      </c>
      <c r="I255" s="11">
        <f>I254</f>
        <v>-4.5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>
      <c r="A256" s="5"/>
      <c r="B256" s="5"/>
      <c r="C256" s="5"/>
      <c r="D256" s="5"/>
      <c r="E256" s="5">
        <f>E254+1</f>
        <v>127</v>
      </c>
      <c r="F256" s="7" t="e">
        <f>IF(E256&lt;=$F$1,F255,F318)</f>
        <v>#REF!</v>
      </c>
      <c r="G256" s="7">
        <f>IF(E256&lt;=$F$1,G255+$G$1,G255)</f>
        <v>-5.25</v>
      </c>
      <c r="H256" s="8">
        <f>IF(ABS($N$11*SQRT(-10*(E256-1)*$G$1/2))&lt;=1,H255-$G$1*TAN(ASIN($N$11*SQRT(-10*(E256-1)*$G$1/2))),H255)</f>
        <v>7.6260791635516245</v>
      </c>
      <c r="I256" s="8">
        <f>IF(ABS($N$11*SQRT(-10*(E256-1)*$G$1/2))&lt;=1,I255+$G$1,I255)</f>
        <v>-4.5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>
      <c r="A257" s="5"/>
      <c r="B257" s="5"/>
      <c r="C257" s="5"/>
      <c r="D257" s="5"/>
      <c r="E257" s="5"/>
      <c r="F257" s="7" t="e">
        <f>IF(E256&lt;=$F$1,0,F256)</f>
        <v>#REF!</v>
      </c>
      <c r="G257" s="7">
        <f>IF(E256&lt;=$F$1,G256,G256)</f>
        <v>-5.25</v>
      </c>
      <c r="H257" s="8">
        <f>H256</f>
        <v>7.6260791635516245</v>
      </c>
      <c r="I257" s="8">
        <f>I256</f>
        <v>-4.5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>
      <c r="A258" s="5"/>
      <c r="B258" s="5"/>
      <c r="C258" s="5"/>
      <c r="D258" s="5"/>
      <c r="E258" s="5">
        <f>E256+1</f>
        <v>128</v>
      </c>
      <c r="F258" s="7" t="e">
        <f>IF(E258&lt;=$F$1,0,F257)</f>
        <v>#REF!</v>
      </c>
      <c r="G258" s="7">
        <f>IF(E258&lt;=$F$1,G257+$G$1,G257)</f>
        <v>-5.25</v>
      </c>
      <c r="H258" s="8">
        <f>IF(ABS($N$11*SQRT(-10*(E258-1)*$G$1/2))&lt;=1,H257-$G$1*TAN(ASIN($N$11*SQRT(-10*(E258-1)*$G$1/2))),H257)</f>
        <v>7.6260791635516245</v>
      </c>
      <c r="I258" s="8">
        <f>IF(ABS($N$11*SQRT(-10*(E258-1)*$G$1/2))&lt;=1,I257+$G$1,I257)</f>
        <v>-4.5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>
      <c r="A259" s="5"/>
      <c r="B259" s="5"/>
      <c r="C259" s="5"/>
      <c r="D259" s="5"/>
      <c r="E259" s="5"/>
      <c r="F259" s="10" t="e">
        <f>IF(E258&lt;=$F$1,11,F258)</f>
        <v>#REF!</v>
      </c>
      <c r="G259" s="10">
        <f>IF(E258&lt;=$F$1,G258,G258)</f>
        <v>-5.25</v>
      </c>
      <c r="H259" s="8">
        <f>H258</f>
        <v>7.6260791635516245</v>
      </c>
      <c r="I259" s="11">
        <f>I258</f>
        <v>-4.5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>
      <c r="A260" s="5"/>
      <c r="B260" s="5"/>
      <c r="C260" s="5"/>
      <c r="D260" s="5"/>
      <c r="E260" s="5">
        <f>E258+1</f>
        <v>129</v>
      </c>
      <c r="F260" s="7" t="e">
        <f>IF(E260&lt;=$F$1,F259,F322)</f>
        <v>#REF!</v>
      </c>
      <c r="G260" s="7">
        <f>IF(E260&lt;=$F$1,G259+$G$1,G259)</f>
        <v>-5.25</v>
      </c>
      <c r="H260" s="8">
        <f>IF(ABS($N$11*SQRT(-10*(E260-1)*$G$1/2))&lt;=1,H259-$G$1*TAN(ASIN($N$11*SQRT(-10*(E260-1)*$G$1/2))),H259)</f>
        <v>7.6260791635516245</v>
      </c>
      <c r="I260" s="8">
        <f>IF(ABS($N$11*SQRT(-10*(E260-1)*$G$1/2))&lt;=1,I259+$G$1,I259)</f>
        <v>-4.5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>
      <c r="A261" s="5"/>
      <c r="B261" s="5"/>
      <c r="C261" s="5"/>
      <c r="D261" s="5"/>
      <c r="E261" s="5"/>
      <c r="F261" s="7" t="e">
        <f>IF(E260&lt;=$F$1,0,F260)</f>
        <v>#REF!</v>
      </c>
      <c r="G261" s="7">
        <f>IF(E260&lt;=$F$1,G260,G260)</f>
        <v>-5.25</v>
      </c>
      <c r="H261" s="8">
        <f>H260</f>
        <v>7.6260791635516245</v>
      </c>
      <c r="I261" s="8">
        <f>I260</f>
        <v>-4.5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>
      <c r="A262" s="5"/>
      <c r="B262" s="5"/>
      <c r="C262" s="5"/>
      <c r="D262" s="5"/>
      <c r="E262" s="5">
        <f>E260+1</f>
        <v>130</v>
      </c>
      <c r="F262" s="7" t="e">
        <f>IF(E262&lt;=$F$1,0,F261)</f>
        <v>#REF!</v>
      </c>
      <c r="G262" s="7">
        <f>IF(E262&lt;=$F$1,G261+$G$1,G261)</f>
        <v>-5.25</v>
      </c>
      <c r="H262" s="8">
        <f>IF(ABS($N$11*SQRT(-10*(E262-1)*$G$1/2))&lt;=1,H261-$G$1*TAN(ASIN($N$11*SQRT(-10*(E262-1)*$G$1/2))),H261)</f>
        <v>7.6260791635516245</v>
      </c>
      <c r="I262" s="8">
        <f>IF(ABS($N$11*SQRT(-10*(E262-1)*$G$1/2))&lt;=1,I261+$G$1,I261)</f>
        <v>-4.5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>
      <c r="A263" s="5"/>
      <c r="B263" s="5"/>
      <c r="C263" s="5"/>
      <c r="D263" s="5"/>
      <c r="E263" s="5"/>
      <c r="F263" s="10" t="e">
        <f>IF(E262&lt;=$F$1,11,F262)</f>
        <v>#REF!</v>
      </c>
      <c r="G263" s="10">
        <f>IF(E262&lt;=$F$1,G262,G262)</f>
        <v>-5.25</v>
      </c>
      <c r="H263" s="8">
        <f>H262</f>
        <v>7.6260791635516245</v>
      </c>
      <c r="I263" s="11">
        <f>I262</f>
        <v>-4.5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>
      <c r="A264" s="5"/>
      <c r="B264" s="5"/>
      <c r="C264" s="5"/>
      <c r="D264" s="5"/>
      <c r="E264" s="5">
        <f>E262+1</f>
        <v>131</v>
      </c>
      <c r="F264" s="7" t="e">
        <f>IF(E264&lt;=$F$1,F263,F326)</f>
        <v>#REF!</v>
      </c>
      <c r="G264" s="7">
        <f>IF(E264&lt;=$F$1,G263+$G$1,G263)</f>
        <v>-5.25</v>
      </c>
      <c r="H264" s="8">
        <f>IF(ABS($N$11*SQRT(-10*(E264-1)*$G$1/2))&lt;=1,H263-$G$1*TAN(ASIN($N$11*SQRT(-10*(E264-1)*$G$1/2))),H263)</f>
        <v>7.6260791635516245</v>
      </c>
      <c r="I264" s="8">
        <f>IF(ABS($N$11*SQRT(-10*(E264-1)*$G$1/2))&lt;=1,I263+$G$1,I263)</f>
        <v>-4.5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>
      <c r="A265" s="5"/>
      <c r="B265" s="5"/>
      <c r="C265" s="5"/>
      <c r="D265" s="5"/>
      <c r="E265" s="5"/>
      <c r="F265" s="7" t="e">
        <f>IF(E264&lt;=$F$1,0,F264)</f>
        <v>#REF!</v>
      </c>
      <c r="G265" s="7">
        <f>IF(E264&lt;=$F$1,G264,G264)</f>
        <v>-5.25</v>
      </c>
      <c r="H265" s="8">
        <f>H264</f>
        <v>7.6260791635516245</v>
      </c>
      <c r="I265" s="8">
        <f>I264</f>
        <v>-4.5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>
      <c r="A266" s="5"/>
      <c r="B266" s="5"/>
      <c r="C266" s="5"/>
      <c r="D266" s="5"/>
      <c r="E266" s="5">
        <f>E264+1</f>
        <v>132</v>
      </c>
      <c r="F266" s="7" t="e">
        <f>IF(E266&lt;=$F$1,0,F265)</f>
        <v>#REF!</v>
      </c>
      <c r="G266" s="7">
        <f>IF(E266&lt;=$F$1,G265+$G$1,G265)</f>
        <v>-5.25</v>
      </c>
      <c r="H266" s="8">
        <f>IF(ABS($N$11*SQRT(-10*(E266-1)*$G$1/2))&lt;=1,H265-$G$1*TAN(ASIN($N$11*SQRT(-10*(E266-1)*$G$1/2))),H265)</f>
        <v>7.6260791635516245</v>
      </c>
      <c r="I266" s="8">
        <f>IF(ABS($N$11*SQRT(-10*(E266-1)*$G$1/2))&lt;=1,I265+$G$1,I265)</f>
        <v>-4.5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>
      <c r="A267" s="5"/>
      <c r="B267" s="5"/>
      <c r="C267" s="5"/>
      <c r="D267" s="5"/>
      <c r="E267" s="5"/>
      <c r="F267" s="10" t="e">
        <f>IF(E266&lt;=$F$1,11,F266)</f>
        <v>#REF!</v>
      </c>
      <c r="G267" s="10">
        <f>IF(E266&lt;=$F$1,G266,G266)</f>
        <v>-5.25</v>
      </c>
      <c r="H267" s="8">
        <f>H266</f>
        <v>7.6260791635516245</v>
      </c>
      <c r="I267" s="11">
        <f>I266</f>
        <v>-4.5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>
      <c r="A268" s="5"/>
      <c r="B268" s="5"/>
      <c r="C268" s="5"/>
      <c r="D268" s="5"/>
      <c r="E268" s="5">
        <f>E266+1</f>
        <v>133</v>
      </c>
      <c r="F268" s="7" t="e">
        <f>IF(E268&lt;=$F$1,F267,F330)</f>
        <v>#REF!</v>
      </c>
      <c r="G268" s="7">
        <f>IF(E268&lt;=$F$1,G267+$G$1,G267)</f>
        <v>-5.25</v>
      </c>
      <c r="H268" s="8">
        <f>IF(ABS($N$11*SQRT(-10*(E268-1)*$G$1/2))&lt;=1,H267-$G$1*TAN(ASIN($N$11*SQRT(-10*(E268-1)*$G$1/2))),H267)</f>
        <v>7.6260791635516245</v>
      </c>
      <c r="I268" s="8">
        <f>IF(ABS($N$11*SQRT(-10*(E268-1)*$G$1/2))&lt;=1,I267+$G$1,I267)</f>
        <v>-4.5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>
      <c r="A269" s="5"/>
      <c r="B269" s="5"/>
      <c r="C269" s="5"/>
      <c r="D269" s="5"/>
      <c r="E269" s="5"/>
      <c r="F269" s="7" t="e">
        <f>IF(E268&lt;=$F$1,0,F268)</f>
        <v>#REF!</v>
      </c>
      <c r="G269" s="7">
        <f>IF(E268&lt;=$F$1,G268,G268)</f>
        <v>-5.25</v>
      </c>
      <c r="H269" s="8">
        <f>H268</f>
        <v>7.6260791635516245</v>
      </c>
      <c r="I269" s="8">
        <f>I268</f>
        <v>-4.5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>
      <c r="A270" s="5"/>
      <c r="B270" s="5"/>
      <c r="C270" s="5"/>
      <c r="D270" s="5"/>
      <c r="E270" s="5">
        <f>E268+1</f>
        <v>134</v>
      </c>
      <c r="F270" s="7" t="e">
        <f>IF(E270&lt;=$F$1,0,F269)</f>
        <v>#REF!</v>
      </c>
      <c r="G270" s="7">
        <f>IF(E270&lt;=$F$1,G269+$G$1,G269)</f>
        <v>-5.25</v>
      </c>
      <c r="H270" s="8">
        <f>IF(ABS($N$11*SQRT(-10*(E270-1)*$G$1/2))&lt;=1,H269-$G$1*TAN(ASIN($N$11*SQRT(-10*(E270-1)*$G$1/2))),H269)</f>
        <v>7.6260791635516245</v>
      </c>
      <c r="I270" s="8">
        <f>IF(ABS($N$11*SQRT(-10*(E270-1)*$G$1/2))&lt;=1,I269+$G$1,I269)</f>
        <v>-4.5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>
      <c r="A271" s="5"/>
      <c r="B271" s="5"/>
      <c r="C271" s="5"/>
      <c r="D271" s="5"/>
      <c r="E271" s="5"/>
      <c r="F271" s="10" t="e">
        <f>IF(E270&lt;=$F$1,11,F270)</f>
        <v>#REF!</v>
      </c>
      <c r="G271" s="10">
        <f>IF(E270&lt;=$F$1,G270,G270)</f>
        <v>-5.25</v>
      </c>
      <c r="H271" s="8">
        <f>H270</f>
        <v>7.6260791635516245</v>
      </c>
      <c r="I271" s="11">
        <f>I270</f>
        <v>-4.5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>
      <c r="A272" s="5"/>
      <c r="B272" s="5"/>
      <c r="C272" s="5"/>
      <c r="D272" s="5"/>
      <c r="E272" s="5">
        <f>E270+1</f>
        <v>135</v>
      </c>
      <c r="F272" s="7" t="e">
        <f>IF(E272&lt;=$F$1,F271,F334)</f>
        <v>#REF!</v>
      </c>
      <c r="G272" s="7">
        <f>IF(E272&lt;=$F$1,G271+$G$1,G271)</f>
        <v>-5.25</v>
      </c>
      <c r="H272" s="8">
        <f>IF(ABS($N$11*SQRT(-10*(E272-1)*$G$1/2))&lt;=1,H271-$G$1*TAN(ASIN($N$11*SQRT(-10*(E272-1)*$G$1/2))),H271)</f>
        <v>7.6260791635516245</v>
      </c>
      <c r="I272" s="8">
        <f>IF(ABS($N$11*SQRT(-10*(E272-1)*$G$1/2))&lt;=1,I271+$G$1,I271)</f>
        <v>-4.5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>
      <c r="A273" s="5"/>
      <c r="B273" s="5"/>
      <c r="C273" s="5"/>
      <c r="D273" s="5"/>
      <c r="E273" s="5"/>
      <c r="F273" s="7" t="e">
        <f>IF(E272&lt;=$F$1,0,F272)</f>
        <v>#REF!</v>
      </c>
      <c r="G273" s="7">
        <f>IF(E272&lt;=$F$1,G272,G272)</f>
        <v>-5.25</v>
      </c>
      <c r="H273" s="8">
        <f>H272</f>
        <v>7.6260791635516245</v>
      </c>
      <c r="I273" s="8">
        <f>I272</f>
        <v>-4.5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>
      <c r="A274" s="5"/>
      <c r="B274" s="5"/>
      <c r="C274" s="5"/>
      <c r="D274" s="5"/>
      <c r="E274" s="5">
        <f>E272+1</f>
        <v>136</v>
      </c>
      <c r="F274" s="7" t="e">
        <f>IF(E274&lt;=$F$1,0,F273)</f>
        <v>#REF!</v>
      </c>
      <c r="G274" s="7">
        <f>IF(E274&lt;=$F$1,G273+$G$1,G273)</f>
        <v>-5.25</v>
      </c>
      <c r="H274" s="8">
        <f>IF(ABS($N$11*SQRT(-10*(E274-1)*$G$1/2))&lt;=1,H273-$G$1*TAN(ASIN($N$11*SQRT(-10*(E274-1)*$G$1/2))),H273)</f>
        <v>7.6260791635516245</v>
      </c>
      <c r="I274" s="8">
        <f>IF(ABS($N$11*SQRT(-10*(E274-1)*$G$1/2))&lt;=1,I273+$G$1,I273)</f>
        <v>-4.5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>
      <c r="A275" s="5"/>
      <c r="B275" s="5"/>
      <c r="C275" s="5"/>
      <c r="D275" s="5"/>
      <c r="E275" s="5"/>
      <c r="F275" s="10" t="e">
        <f>IF(E274&lt;=$F$1,11,F274)</f>
        <v>#REF!</v>
      </c>
      <c r="G275" s="10">
        <f>IF(E274&lt;=$F$1,G274,G274)</f>
        <v>-5.25</v>
      </c>
      <c r="H275" s="8">
        <f>H274</f>
        <v>7.6260791635516245</v>
      </c>
      <c r="I275" s="11">
        <f>I274</f>
        <v>-4.5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>
      <c r="A276" s="5"/>
      <c r="B276" s="5"/>
      <c r="C276" s="5"/>
      <c r="D276" s="5"/>
      <c r="E276" s="5">
        <f>E274+1</f>
        <v>137</v>
      </c>
      <c r="F276" s="7" t="e">
        <f>IF(E276&lt;=$F$1,F275,F338)</f>
        <v>#REF!</v>
      </c>
      <c r="G276" s="7">
        <f>IF(E276&lt;=$F$1,G275+$G$1,G275)</f>
        <v>-5.25</v>
      </c>
      <c r="H276" s="8">
        <f>IF(ABS($N$11*SQRT(-10*(E276-1)*$G$1/2))&lt;=1,H275-$G$1*TAN(ASIN($N$11*SQRT(-10*(E276-1)*$G$1/2))),H275)</f>
        <v>7.6260791635516245</v>
      </c>
      <c r="I276" s="8">
        <f>IF(ABS($N$11*SQRT(-10*(E276-1)*$G$1/2))&lt;=1,I275+$G$1,I275)</f>
        <v>-4.5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>
      <c r="A277" s="5"/>
      <c r="B277" s="5"/>
      <c r="C277" s="5"/>
      <c r="D277" s="5"/>
      <c r="E277" s="5"/>
      <c r="F277" s="7" t="e">
        <f>IF(E276&lt;=$F$1,0,F276)</f>
        <v>#REF!</v>
      </c>
      <c r="G277" s="7">
        <f>IF(E276&lt;=$F$1,G276,G276)</f>
        <v>-5.25</v>
      </c>
      <c r="H277" s="8">
        <f>H276</f>
        <v>7.6260791635516245</v>
      </c>
      <c r="I277" s="8">
        <f>I276</f>
        <v>-4.5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>
      <c r="A278" s="5"/>
      <c r="B278" s="5"/>
      <c r="C278" s="5"/>
      <c r="D278" s="5"/>
      <c r="E278" s="5">
        <f>E276+1</f>
        <v>138</v>
      </c>
      <c r="F278" s="7" t="e">
        <f>IF(E278&lt;=$F$1,0,F277)</f>
        <v>#REF!</v>
      </c>
      <c r="G278" s="7">
        <f>IF(E278&lt;=$F$1,G277+$G$1,G277)</f>
        <v>-5.25</v>
      </c>
      <c r="H278" s="8">
        <f>IF(ABS($N$11*SQRT(-10*(E278-1)*$G$1/2))&lt;=1,H277-$G$1*TAN(ASIN($N$11*SQRT(-10*(E278-1)*$G$1/2))),H277)</f>
        <v>7.6260791635516245</v>
      </c>
      <c r="I278" s="8">
        <f>IF(ABS($N$11*SQRT(-10*(E278-1)*$G$1/2))&lt;=1,I277+$G$1,I277)</f>
        <v>-4.5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>
      <c r="A279" s="5"/>
      <c r="B279" s="5"/>
      <c r="C279" s="5"/>
      <c r="D279" s="5"/>
      <c r="E279" s="5"/>
      <c r="F279" s="10" t="e">
        <f>IF(E278&lt;=$F$1,11,F278)</f>
        <v>#REF!</v>
      </c>
      <c r="G279" s="10">
        <f>IF(E278&lt;=$F$1,G278,G278)</f>
        <v>-5.25</v>
      </c>
      <c r="H279" s="8">
        <f>H278</f>
        <v>7.6260791635516245</v>
      </c>
      <c r="I279" s="11">
        <f>I278</f>
        <v>-4.5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>
      <c r="A280" s="5"/>
      <c r="B280" s="5"/>
      <c r="C280" s="5"/>
      <c r="D280" s="5"/>
      <c r="E280" s="5">
        <f>E278+1</f>
        <v>139</v>
      </c>
      <c r="F280" s="7" t="e">
        <f>IF(E280&lt;=$F$1,F279,F342)</f>
        <v>#REF!</v>
      </c>
      <c r="G280" s="7">
        <f>IF(E280&lt;=$F$1,G279+$G$1,G279)</f>
        <v>-5.25</v>
      </c>
      <c r="H280" s="8">
        <f>IF(ABS($N$11*SQRT(-10*(E280-1)*$G$1/2))&lt;=1,H279-$G$1*TAN(ASIN($N$11*SQRT(-10*(E280-1)*$G$1/2))),H279)</f>
        <v>7.6260791635516245</v>
      </c>
      <c r="I280" s="8">
        <f>IF(ABS($N$11*SQRT(-10*(E280-1)*$G$1/2))&lt;=1,I279+$G$1,I279)</f>
        <v>-4.5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>
      <c r="A281" s="5"/>
      <c r="B281" s="5"/>
      <c r="C281" s="5"/>
      <c r="D281" s="5"/>
      <c r="E281" s="5"/>
      <c r="F281" s="7" t="e">
        <f>IF(E280&lt;=$F$1,0,F280)</f>
        <v>#REF!</v>
      </c>
      <c r="G281" s="7">
        <f>IF(E280&lt;=$F$1,G280,G280)</f>
        <v>-5.25</v>
      </c>
      <c r="H281" s="8">
        <f>H280</f>
        <v>7.6260791635516245</v>
      </c>
      <c r="I281" s="8">
        <f>I280</f>
        <v>-4.5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>
      <c r="A282" s="5"/>
      <c r="B282" s="5"/>
      <c r="C282" s="5"/>
      <c r="D282" s="5"/>
      <c r="E282" s="5">
        <f>E280+1</f>
        <v>140</v>
      </c>
      <c r="F282" s="7" t="e">
        <f>IF(E282&lt;=$F$1,0,F281)</f>
        <v>#REF!</v>
      </c>
      <c r="G282" s="7">
        <f>IF(E282&lt;=$F$1,G281+$G$1,G281)</f>
        <v>-5.25</v>
      </c>
      <c r="H282" s="8">
        <f>IF(ABS($N$11*SQRT(-10*(E282-1)*$G$1/2))&lt;=1,H281-$G$1*TAN(ASIN($N$11*SQRT(-10*(E282-1)*$G$1/2))),H281)</f>
        <v>7.6260791635516245</v>
      </c>
      <c r="I282" s="8">
        <f>IF(ABS($N$11*SQRT(-10*(E282-1)*$G$1/2))&lt;=1,I281+$G$1,I281)</f>
        <v>-4.5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>
      <c r="A283" s="5"/>
      <c r="B283" s="5"/>
      <c r="C283" s="5"/>
      <c r="D283" s="5"/>
      <c r="E283" s="5"/>
      <c r="F283" s="10" t="e">
        <f>IF(E282&lt;=$F$1,11,F282)</f>
        <v>#REF!</v>
      </c>
      <c r="G283" s="10">
        <f>IF(E282&lt;=$F$1,G282,G282)</f>
        <v>-5.25</v>
      </c>
      <c r="H283" s="8">
        <f>H282</f>
        <v>7.6260791635516245</v>
      </c>
      <c r="I283" s="11">
        <f>I282</f>
        <v>-4.5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>
      <c r="A284" s="5"/>
      <c r="B284" s="5"/>
      <c r="C284" s="5"/>
      <c r="D284" s="5"/>
      <c r="E284" s="5">
        <f>E282+1</f>
        <v>141</v>
      </c>
      <c r="F284" s="7" t="e">
        <f>IF(E284&lt;=$F$1,F283,F346)</f>
        <v>#REF!</v>
      </c>
      <c r="G284" s="7">
        <f>IF(E284&lt;=$F$1,G283+$G$1,G283)</f>
        <v>-5.25</v>
      </c>
      <c r="H284" s="8">
        <f>IF(ABS($N$11*SQRT(-10*(E284-1)*$G$1/2))&lt;=1,H283-$G$1*TAN(ASIN($N$11*SQRT(-10*(E284-1)*$G$1/2))),H283)</f>
        <v>7.6260791635516245</v>
      </c>
      <c r="I284" s="8">
        <f>IF(ABS($N$11*SQRT(-10*(E284-1)*$G$1/2))&lt;=1,I283+$G$1,I283)</f>
        <v>-4.5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>
      <c r="A285" s="5"/>
      <c r="B285" s="5"/>
      <c r="C285" s="5"/>
      <c r="D285" s="5"/>
      <c r="E285" s="5"/>
      <c r="F285" s="7" t="e">
        <f>IF(E284&lt;=$F$1,0,F284)</f>
        <v>#REF!</v>
      </c>
      <c r="G285" s="7">
        <f>IF(E284&lt;=$F$1,G284,G284)</f>
        <v>-5.25</v>
      </c>
      <c r="H285" s="8">
        <f>H284</f>
        <v>7.6260791635516245</v>
      </c>
      <c r="I285" s="8">
        <f>I284</f>
        <v>-4.5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>
      <c r="A286" s="5"/>
      <c r="B286" s="5"/>
      <c r="C286" s="5"/>
      <c r="D286" s="5"/>
      <c r="E286" s="5">
        <f>E284+1</f>
        <v>142</v>
      </c>
      <c r="F286" s="7" t="e">
        <f>IF(E286&lt;=$F$1,0,F285)</f>
        <v>#REF!</v>
      </c>
      <c r="G286" s="7">
        <f>IF(E286&lt;=$F$1,G285+$G$1,G285)</f>
        <v>-5.25</v>
      </c>
      <c r="H286" s="8">
        <f>IF(ABS($N$11*SQRT(-10*(E286-1)*$G$1/2))&lt;=1,H285-$G$1*TAN(ASIN($N$11*SQRT(-10*(E286-1)*$G$1/2))),H285)</f>
        <v>7.6260791635516245</v>
      </c>
      <c r="I286" s="8">
        <f>IF(ABS($N$11*SQRT(-10*(E286-1)*$G$1/2))&lt;=1,I285+$G$1,I285)</f>
        <v>-4.5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>
      <c r="A287" s="5"/>
      <c r="B287" s="5"/>
      <c r="C287" s="5"/>
      <c r="D287" s="5"/>
      <c r="E287" s="5"/>
      <c r="F287" s="10" t="e">
        <f>IF(E286&lt;=$F$1,11,F286)</f>
        <v>#REF!</v>
      </c>
      <c r="G287" s="10">
        <f>IF(E286&lt;=$F$1,G286,G286)</f>
        <v>-5.25</v>
      </c>
      <c r="H287" s="8">
        <f>H286</f>
        <v>7.6260791635516245</v>
      </c>
      <c r="I287" s="11">
        <f>I286</f>
        <v>-4.5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>
      <c r="A288" s="5"/>
      <c r="B288" s="5"/>
      <c r="C288" s="5"/>
      <c r="D288" s="5"/>
      <c r="E288" s="5">
        <f>E286+1</f>
        <v>143</v>
      </c>
      <c r="F288" s="7" t="e">
        <f>IF(E288&lt;=$F$1,F287,F350)</f>
        <v>#REF!</v>
      </c>
      <c r="G288" s="7">
        <f>IF(E288&lt;=$F$1,G287+$G$1,G287)</f>
        <v>-5.25</v>
      </c>
      <c r="H288" s="8">
        <f>IF(ABS($N$11*SQRT(-10*(E288-1)*$G$1/2))&lt;=1,H287-$G$1*TAN(ASIN($N$11*SQRT(-10*(E288-1)*$G$1/2))),H287)</f>
        <v>7.6260791635516245</v>
      </c>
      <c r="I288" s="8">
        <f>IF(ABS($N$11*SQRT(-10*(E288-1)*$G$1/2))&lt;=1,I287+$G$1,I287)</f>
        <v>-4.5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>
      <c r="A289" s="5"/>
      <c r="B289" s="5"/>
      <c r="C289" s="5"/>
      <c r="D289" s="5"/>
      <c r="E289" s="5"/>
      <c r="F289" s="7" t="e">
        <f>IF(E288&lt;=$F$1,0,F288)</f>
        <v>#REF!</v>
      </c>
      <c r="G289" s="7">
        <f>IF(E288&lt;=$F$1,G288,G288)</f>
        <v>-5.25</v>
      </c>
      <c r="H289" s="8">
        <f>H288</f>
        <v>7.6260791635516245</v>
      </c>
      <c r="I289" s="8">
        <f>I288</f>
        <v>-4.5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>
      <c r="A290" s="5"/>
      <c r="B290" s="5"/>
      <c r="C290" s="5"/>
      <c r="D290" s="5"/>
      <c r="E290" s="5">
        <f>E288+1</f>
        <v>144</v>
      </c>
      <c r="F290" s="7" t="e">
        <f>IF(E290&lt;=$F$1,0,F289)</f>
        <v>#REF!</v>
      </c>
      <c r="G290" s="7">
        <f>IF(E290&lt;=$F$1,G289+$G$1,G289)</f>
        <v>-5.25</v>
      </c>
      <c r="H290" s="8">
        <f>IF(ABS($N$11*SQRT(-10*(E290-1)*$G$1/2))&lt;=1,H289-$G$1*TAN(ASIN($N$11*SQRT(-10*(E290-1)*$G$1/2))),H289)</f>
        <v>7.6260791635516245</v>
      </c>
      <c r="I290" s="8">
        <f>IF(ABS($N$11*SQRT(-10*(E290-1)*$G$1/2))&lt;=1,I289+$G$1,I289)</f>
        <v>-4.5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>
      <c r="A291" s="5"/>
      <c r="B291" s="5"/>
      <c r="C291" s="5"/>
      <c r="D291" s="5"/>
      <c r="E291" s="5"/>
      <c r="F291" s="10" t="e">
        <f>IF(E290&lt;=$F$1,11,F290)</f>
        <v>#REF!</v>
      </c>
      <c r="G291" s="10">
        <f>IF(E290&lt;=$F$1,G290,G290)</f>
        <v>-5.25</v>
      </c>
      <c r="H291" s="8">
        <f>H290</f>
        <v>7.6260791635516245</v>
      </c>
      <c r="I291" s="11">
        <f>I290</f>
        <v>-4.5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>
      <c r="A292" s="5"/>
      <c r="B292" s="5"/>
      <c r="C292" s="5"/>
      <c r="D292" s="5"/>
      <c r="E292" s="5">
        <f>E290+1</f>
        <v>145</v>
      </c>
      <c r="F292" s="7" t="e">
        <f>IF(E292&lt;=$F$1,F291,F354)</f>
        <v>#REF!</v>
      </c>
      <c r="G292" s="7">
        <f>IF(E292&lt;=$F$1,G291+$G$1,G291)</f>
        <v>-5.25</v>
      </c>
      <c r="H292" s="8">
        <f>IF(ABS($N$11*SQRT(-10*(E292-1)*$G$1/2))&lt;=1,H291-$G$1*TAN(ASIN($N$11*SQRT(-10*(E292-1)*$G$1/2))),H291)</f>
        <v>7.6260791635516245</v>
      </c>
      <c r="I292" s="8">
        <f>IF(ABS($N$11*SQRT(-10*(E292-1)*$G$1/2))&lt;=1,I291+$G$1,I291)</f>
        <v>-4.5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>
      <c r="A293" s="5"/>
      <c r="B293" s="5"/>
      <c r="C293" s="5"/>
      <c r="D293" s="5"/>
      <c r="E293" s="5"/>
      <c r="F293" s="7" t="e">
        <f>IF(E292&lt;=$F$1,0,F292)</f>
        <v>#REF!</v>
      </c>
      <c r="G293" s="7">
        <f>IF(E292&lt;=$F$1,G292,G292)</f>
        <v>-5.25</v>
      </c>
      <c r="H293" s="8">
        <f>H292</f>
        <v>7.6260791635516245</v>
      </c>
      <c r="I293" s="8">
        <f>I292</f>
        <v>-4.5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>
      <c r="A294" s="5"/>
      <c r="B294" s="5"/>
      <c r="C294" s="5"/>
      <c r="D294" s="5"/>
      <c r="E294" s="5">
        <f>E292+1</f>
        <v>146</v>
      </c>
      <c r="F294" s="7" t="e">
        <f>IF(E294&lt;=$F$1,0,F293)</f>
        <v>#REF!</v>
      </c>
      <c r="G294" s="7">
        <f>IF(E294&lt;=$F$1,G293+$G$1,G293)</f>
        <v>-5.25</v>
      </c>
      <c r="H294" s="8">
        <f>IF(ABS($N$11*SQRT(-10*(E294-1)*$G$1/2))&lt;=1,H293-$G$1*TAN(ASIN($N$11*SQRT(-10*(E294-1)*$G$1/2))),H293)</f>
        <v>7.6260791635516245</v>
      </c>
      <c r="I294" s="8">
        <f>IF(ABS($N$11*SQRT(-10*(E294-1)*$G$1/2))&lt;=1,I293+$G$1,I293)</f>
        <v>-4.5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>
      <c r="A295" s="5"/>
      <c r="B295" s="5"/>
      <c r="C295" s="5"/>
      <c r="D295" s="5"/>
      <c r="E295" s="5"/>
      <c r="F295" s="10" t="e">
        <f>IF(E294&lt;=$F$1,11,F294)</f>
        <v>#REF!</v>
      </c>
      <c r="G295" s="10">
        <f>IF(E294&lt;=$F$1,G294,G294)</f>
        <v>-5.25</v>
      </c>
      <c r="H295" s="8">
        <f>H294</f>
        <v>7.6260791635516245</v>
      </c>
      <c r="I295" s="11">
        <f>I294</f>
        <v>-4.5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>
      <c r="A296" s="5"/>
      <c r="B296" s="5"/>
      <c r="C296" s="5"/>
      <c r="D296" s="5"/>
      <c r="E296" s="5">
        <f>E294+1</f>
        <v>147</v>
      </c>
      <c r="F296" s="7" t="e">
        <f>IF(E296&lt;=$F$1,F295,F358)</f>
        <v>#REF!</v>
      </c>
      <c r="G296" s="7">
        <f>IF(E296&lt;=$F$1,G295+$G$1,G295)</f>
        <v>-5.25</v>
      </c>
      <c r="H296" s="8">
        <f>IF(ABS($N$11*SQRT(-10*(E296-1)*$G$1/2))&lt;=1,H295-$G$1*TAN(ASIN($N$11*SQRT(-10*(E296-1)*$G$1/2))),H295)</f>
        <v>7.6260791635516245</v>
      </c>
      <c r="I296" s="8">
        <f>IF(ABS($N$11*SQRT(-10*(E296-1)*$G$1/2))&lt;=1,I295+$G$1,I295)</f>
        <v>-4.5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>
      <c r="A297" s="5"/>
      <c r="B297" s="5"/>
      <c r="C297" s="5"/>
      <c r="D297" s="5"/>
      <c r="E297" s="5"/>
      <c r="F297" s="7" t="e">
        <f>IF(E296&lt;=$F$1,0,F296)</f>
        <v>#REF!</v>
      </c>
      <c r="G297" s="7">
        <f>IF(E296&lt;=$F$1,G296,G296)</f>
        <v>-5.25</v>
      </c>
      <c r="H297" s="8">
        <f>H296</f>
        <v>7.6260791635516245</v>
      </c>
      <c r="I297" s="8">
        <f>I296</f>
        <v>-4.5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>
      <c r="A298" s="5"/>
      <c r="B298" s="5"/>
      <c r="C298" s="5"/>
      <c r="D298" s="5"/>
      <c r="E298" s="5">
        <f>E296+1</f>
        <v>148</v>
      </c>
      <c r="F298" s="7" t="e">
        <f>IF(E298&lt;=$F$1,0,F297)</f>
        <v>#REF!</v>
      </c>
      <c r="G298" s="7">
        <f>IF(E298&lt;=$F$1,G297+$G$1,G297)</f>
        <v>-5.25</v>
      </c>
      <c r="H298" s="8">
        <f>IF(ABS($N$11*SQRT(-10*(E298-1)*$G$1/2))&lt;=1,H297-$G$1*TAN(ASIN($N$11*SQRT(-10*(E298-1)*$G$1/2))),H297)</f>
        <v>7.6260791635516245</v>
      </c>
      <c r="I298" s="8">
        <f>IF(ABS($N$11*SQRT(-10*(E298-1)*$G$1/2))&lt;=1,I297+$G$1,I297)</f>
        <v>-4.5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>
      <c r="A299" s="5"/>
      <c r="B299" s="5"/>
      <c r="C299" s="5"/>
      <c r="D299" s="5"/>
      <c r="E299" s="5"/>
      <c r="F299" s="10" t="e">
        <f>IF(E298&lt;=$F$1,11,F298)</f>
        <v>#REF!</v>
      </c>
      <c r="G299" s="10">
        <f>IF(E298&lt;=$F$1,G298,G298)</f>
        <v>-5.25</v>
      </c>
      <c r="H299" s="8">
        <f>H298</f>
        <v>7.6260791635516245</v>
      </c>
      <c r="I299" s="11">
        <f>I298</f>
        <v>-4.5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>
      <c r="A300" s="5"/>
      <c r="B300" s="5"/>
      <c r="C300" s="5"/>
      <c r="D300" s="5"/>
      <c r="E300" s="5">
        <f>E298+1</f>
        <v>149</v>
      </c>
      <c r="F300" s="7" t="e">
        <f>IF(E300&lt;=$F$1,F299,F362)</f>
        <v>#REF!</v>
      </c>
      <c r="G300" s="7">
        <f>IF(E300&lt;=$F$1,G299+$G$1,G299)</f>
        <v>-5.25</v>
      </c>
      <c r="H300" s="8">
        <f>IF(ABS($N$11*SQRT(-10*(E300-1)*$G$1/2))&lt;=1,H299-$G$1*TAN(ASIN($N$11*SQRT(-10*(E300-1)*$G$1/2))),H299)</f>
        <v>7.6260791635516245</v>
      </c>
      <c r="I300" s="8">
        <f>IF(ABS($N$11*SQRT(-10*(E300-1)*$G$1/2))&lt;=1,I299+$G$1,I299)</f>
        <v>-4.5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>
      <c r="A301" s="5"/>
      <c r="B301" s="5"/>
      <c r="C301" s="5"/>
      <c r="D301" s="5"/>
      <c r="E301" s="5"/>
      <c r="F301" s="7" t="e">
        <f>IF(E300&lt;=$F$1,0,F300)</f>
        <v>#REF!</v>
      </c>
      <c r="G301" s="7">
        <f>IF(E300&lt;=$F$1,G300,G300)</f>
        <v>-5.25</v>
      </c>
      <c r="H301" s="8">
        <f>H300</f>
        <v>7.6260791635516245</v>
      </c>
      <c r="I301" s="8">
        <f>I300</f>
        <v>-4.5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>
      <c r="A302" s="5"/>
      <c r="B302" s="5"/>
      <c r="C302" s="5"/>
      <c r="D302" s="5"/>
      <c r="E302" s="5">
        <f>E300+1</f>
        <v>150</v>
      </c>
      <c r="F302" s="7" t="e">
        <f>IF(E302&lt;=$F$1,0,F301)</f>
        <v>#REF!</v>
      </c>
      <c r="G302" s="7">
        <f>IF(E302&lt;=$F$1,G301+$G$1,G301)</f>
        <v>-5.25</v>
      </c>
      <c r="H302" s="8">
        <f>IF(ABS($N$11*SQRT(-10*(E302-1)*$G$1/2))&lt;=1,H301-$G$1*TAN(ASIN($N$11*SQRT(-10*(E302-1)*$G$1/2))),H301)</f>
        <v>7.6260791635516245</v>
      </c>
      <c r="I302" s="8">
        <f>IF(ABS($N$11*SQRT(-10*(E302-1)*$G$1/2))&lt;=1,I301+$G$1,I301)</f>
        <v>-4.5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>
      <c r="A303" s="5"/>
      <c r="B303" s="5"/>
      <c r="C303" s="5"/>
      <c r="D303" s="5"/>
      <c r="E303" s="5"/>
      <c r="F303" s="10" t="e">
        <f>IF(E302&lt;=$F$1,11,F302)</f>
        <v>#REF!</v>
      </c>
      <c r="G303" s="10">
        <f>IF(E302&lt;=$F$1,G302,G302)</f>
        <v>-5.25</v>
      </c>
      <c r="H303" s="8">
        <f>H302</f>
        <v>7.6260791635516245</v>
      </c>
      <c r="I303" s="11">
        <f>I302</f>
        <v>-4.5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>
      <c r="A304" s="5"/>
      <c r="B304" s="5"/>
      <c r="C304" s="5"/>
      <c r="D304" s="5"/>
      <c r="E304" s="5">
        <f>E302+1</f>
        <v>151</v>
      </c>
      <c r="F304" s="7" t="e">
        <f>IF(E304&lt;=$F$1,F303,F366)</f>
        <v>#REF!</v>
      </c>
      <c r="G304" s="7">
        <f>IF(E304&lt;=$F$1,G303+$G$1,G303)</f>
        <v>-5.25</v>
      </c>
      <c r="H304" s="8">
        <f>IF(ABS($N$11*SQRT(-10*(E304-1)*$G$1/2))&lt;=1,H303-$G$1*TAN(ASIN($N$11*SQRT(-10*(E304-1)*$G$1/2))),H303)</f>
        <v>7.6260791635516245</v>
      </c>
      <c r="I304" s="8">
        <f>IF(ABS($N$11*SQRT(-10*(E304-1)*$G$1/2))&lt;=1,I303+$G$1,I303)</f>
        <v>-4.5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>
      <c r="A305" s="5"/>
      <c r="B305" s="5"/>
      <c r="C305" s="5"/>
      <c r="D305" s="5"/>
      <c r="E305" s="5"/>
      <c r="F305" s="7" t="e">
        <f>IF(E304&lt;=$F$1,0,F304)</f>
        <v>#REF!</v>
      </c>
      <c r="G305" s="7">
        <f>IF(E304&lt;=$F$1,G304,G304)</f>
        <v>-5.25</v>
      </c>
      <c r="H305" s="8">
        <f>H304</f>
        <v>7.6260791635516245</v>
      </c>
      <c r="I305" s="8">
        <f>I304</f>
        <v>-4.5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>
      <c r="A306" s="5"/>
      <c r="B306" s="5"/>
      <c r="C306" s="5"/>
      <c r="D306" s="5"/>
      <c r="E306" s="5">
        <f>E304+1</f>
        <v>152</v>
      </c>
      <c r="F306" s="7" t="e">
        <f>IF(E306&lt;=$F$1,0,F305)</f>
        <v>#REF!</v>
      </c>
      <c r="G306" s="7">
        <f>IF(E306&lt;=$F$1,G305+$G$1,G305)</f>
        <v>-5.25</v>
      </c>
      <c r="H306" s="8">
        <f>IF(ABS($N$11*SQRT(-10*(E306-1)*$G$1/2))&lt;=1,H305-$G$1*TAN(ASIN($N$11*SQRT(-10*(E306-1)*$G$1/2))),H305)</f>
        <v>7.6260791635516245</v>
      </c>
      <c r="I306" s="8">
        <f>IF(ABS($N$11*SQRT(-10*(E306-1)*$G$1/2))&lt;=1,I305+$G$1,I305)</f>
        <v>-4.5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>
      <c r="A307" s="5"/>
      <c r="B307" s="5"/>
      <c r="C307" s="5"/>
      <c r="D307" s="5"/>
      <c r="E307" s="5"/>
      <c r="F307" s="10" t="e">
        <f>IF(E306&lt;=$F$1,11,F306)</f>
        <v>#REF!</v>
      </c>
      <c r="G307" s="10">
        <f>IF(E306&lt;=$F$1,G306,G306)</f>
        <v>-5.25</v>
      </c>
      <c r="H307" s="8">
        <f>H306</f>
        <v>7.6260791635516245</v>
      </c>
      <c r="I307" s="11">
        <f>I306</f>
        <v>-4.5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>
      <c r="A308" s="5"/>
      <c r="B308" s="5"/>
      <c r="C308" s="5"/>
      <c r="D308" s="5"/>
      <c r="E308" s="5">
        <f>E306+1</f>
        <v>153</v>
      </c>
      <c r="F308" s="7" t="e">
        <f>IF(E308&lt;=$F$1,F307,F370)</f>
        <v>#REF!</v>
      </c>
      <c r="G308" s="7">
        <f>IF(E308&lt;=$F$1,G307+$G$1,G307)</f>
        <v>-5.25</v>
      </c>
      <c r="H308" s="8">
        <f>IF(ABS($N$11*SQRT(-10*(E308-1)*$G$1/2))&lt;=1,H307-$G$1*TAN(ASIN($N$11*SQRT(-10*(E308-1)*$G$1/2))),H307)</f>
        <v>7.6260791635516245</v>
      </c>
      <c r="I308" s="8">
        <f>IF(ABS($N$11*SQRT(-10*(E308-1)*$G$1/2))&lt;=1,I307+$G$1,I307)</f>
        <v>-4.5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>
      <c r="A309" s="5"/>
      <c r="B309" s="5"/>
      <c r="C309" s="5"/>
      <c r="D309" s="5"/>
      <c r="E309" s="5"/>
      <c r="F309" s="7" t="e">
        <f>IF(E308&lt;=$F$1,0,F308)</f>
        <v>#REF!</v>
      </c>
      <c r="G309" s="7">
        <f>IF(E308&lt;=$F$1,G308,G308)</f>
        <v>-5.25</v>
      </c>
      <c r="H309" s="8">
        <f>H308</f>
        <v>7.6260791635516245</v>
      </c>
      <c r="I309" s="8">
        <f>I308</f>
        <v>-4.5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>
      <c r="A310" s="5"/>
      <c r="B310" s="5"/>
      <c r="C310" s="5"/>
      <c r="D310" s="5"/>
      <c r="E310" s="5">
        <f>E308+1</f>
        <v>154</v>
      </c>
      <c r="F310" s="7" t="e">
        <f>IF(E310&lt;=$F$1,0,F309)</f>
        <v>#REF!</v>
      </c>
      <c r="G310" s="7">
        <f>IF(E310&lt;=$F$1,G309+$G$1,G309)</f>
        <v>-5.25</v>
      </c>
      <c r="H310" s="8">
        <f>IF(ABS($N$11*SQRT(-10*(E310-1)*$G$1/2))&lt;=1,H309-$G$1*TAN(ASIN($N$11*SQRT(-10*(E310-1)*$G$1/2))),H309)</f>
        <v>7.6260791635516245</v>
      </c>
      <c r="I310" s="8">
        <f>IF(ABS($N$11*SQRT(-10*(E310-1)*$G$1/2))&lt;=1,I309+$G$1,I309)</f>
        <v>-4.5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>
      <c r="A311" s="5"/>
      <c r="B311" s="5"/>
      <c r="C311" s="5"/>
      <c r="D311" s="5"/>
      <c r="E311" s="5"/>
      <c r="F311" s="10" t="e">
        <f>IF(E310&lt;=$F$1,11,F310)</f>
        <v>#REF!</v>
      </c>
      <c r="G311" s="10">
        <f>IF(E310&lt;=$F$1,G310,G310)</f>
        <v>-5.25</v>
      </c>
      <c r="H311" s="8">
        <f>H310</f>
        <v>7.6260791635516245</v>
      </c>
      <c r="I311" s="11">
        <f>I310</f>
        <v>-4.5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>
      <c r="A312" s="5"/>
      <c r="B312" s="5"/>
      <c r="C312" s="5"/>
      <c r="D312" s="5"/>
      <c r="E312" s="5">
        <f>E310+1</f>
        <v>155</v>
      </c>
      <c r="F312" s="7" t="e">
        <f>IF(E312&lt;=$F$1,F311,F374)</f>
        <v>#REF!</v>
      </c>
      <c r="G312" s="7">
        <f>IF(E312&lt;=$F$1,G311+$G$1,G311)</f>
        <v>-5.25</v>
      </c>
      <c r="H312" s="8">
        <f>IF(ABS($N$11*SQRT(-10*(E312-1)*$G$1/2))&lt;=1,H311-$G$1*TAN(ASIN($N$11*SQRT(-10*(E312-1)*$G$1/2))),H311)</f>
        <v>7.6260791635516245</v>
      </c>
      <c r="I312" s="8">
        <f>IF(ABS($N$11*SQRT(-10*(E312-1)*$G$1/2))&lt;=1,I311+$G$1,I311)</f>
        <v>-4.5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>
      <c r="A313" s="5"/>
      <c r="B313" s="5"/>
      <c r="C313" s="5"/>
      <c r="D313" s="5"/>
      <c r="E313" s="5"/>
      <c r="F313" s="7" t="e">
        <f>IF(E312&lt;=$F$1,0,F312)</f>
        <v>#REF!</v>
      </c>
      <c r="G313" s="7">
        <f>IF(E312&lt;=$F$1,G312,G312)</f>
        <v>-5.25</v>
      </c>
      <c r="H313" s="8">
        <f>H312</f>
        <v>7.6260791635516245</v>
      </c>
      <c r="I313" s="8">
        <f>I312</f>
        <v>-4.5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>
      <c r="A314" s="5"/>
      <c r="B314" s="5"/>
      <c r="C314" s="5"/>
      <c r="D314" s="5"/>
      <c r="E314" s="5">
        <f>E312+1</f>
        <v>156</v>
      </c>
      <c r="F314" s="7" t="e">
        <f>IF(E314&lt;=$F$1,0,F313)</f>
        <v>#REF!</v>
      </c>
      <c r="G314" s="7">
        <f>IF(E314&lt;=$F$1,G313+$G$1,G313)</f>
        <v>-5.25</v>
      </c>
      <c r="H314" s="8">
        <f>IF(ABS($N$11*SQRT(-10*(E314-1)*$G$1/2))&lt;=1,H313-$G$1*TAN(ASIN($N$11*SQRT(-10*(E314-1)*$G$1/2))),H313)</f>
        <v>7.6260791635516245</v>
      </c>
      <c r="I314" s="8">
        <f>IF(ABS($N$11*SQRT(-10*(E314-1)*$G$1/2))&lt;=1,I313+$G$1,I313)</f>
        <v>-4.5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>
      <c r="A315" s="5"/>
      <c r="B315" s="5"/>
      <c r="C315" s="5"/>
      <c r="D315" s="5"/>
      <c r="E315" s="5"/>
      <c r="F315" s="10" t="e">
        <f>IF(E314&lt;=$F$1,11,F314)</f>
        <v>#REF!</v>
      </c>
      <c r="G315" s="10">
        <f>IF(E314&lt;=$F$1,G314,G314)</f>
        <v>-5.25</v>
      </c>
      <c r="H315" s="8">
        <f>H314</f>
        <v>7.6260791635516245</v>
      </c>
      <c r="I315" s="11">
        <f>I314</f>
        <v>-4.5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>
      <c r="A316" s="5"/>
      <c r="B316" s="5"/>
      <c r="C316" s="5"/>
      <c r="D316" s="5"/>
      <c r="E316" s="5">
        <f>E314+1</f>
        <v>157</v>
      </c>
      <c r="F316" s="7" t="e">
        <f>IF(E316&lt;=$F$1,F315,F378)</f>
        <v>#REF!</v>
      </c>
      <c r="G316" s="7">
        <f>IF(E316&lt;=$F$1,G315+$G$1,G315)</f>
        <v>-5.25</v>
      </c>
      <c r="H316" s="8">
        <f>IF(ABS($N$11*SQRT(-10*(E316-1)*$G$1/2))&lt;=1,H315-$G$1*TAN(ASIN($N$11*SQRT(-10*(E316-1)*$G$1/2))),H315)</f>
        <v>7.6260791635516245</v>
      </c>
      <c r="I316" s="8">
        <f>IF(ABS($N$11*SQRT(-10*(E316-1)*$G$1/2))&lt;=1,I315+$G$1,I315)</f>
        <v>-4.5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>
      <c r="A317" s="5"/>
      <c r="B317" s="5"/>
      <c r="C317" s="5"/>
      <c r="D317" s="5"/>
      <c r="E317" s="5"/>
      <c r="F317" s="7" t="e">
        <f>IF(E316&lt;=$F$1,0,F316)</f>
        <v>#REF!</v>
      </c>
      <c r="G317" s="7">
        <f>IF(E316&lt;=$F$1,G316,G316)</f>
        <v>-5.25</v>
      </c>
      <c r="H317" s="8">
        <f>H316</f>
        <v>7.6260791635516245</v>
      </c>
      <c r="I317" s="8">
        <f>I316</f>
        <v>-4.5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>
      <c r="A318" s="5"/>
      <c r="B318" s="5"/>
      <c r="C318" s="5"/>
      <c r="D318" s="5"/>
      <c r="E318" s="5">
        <f>E316+1</f>
        <v>158</v>
      </c>
      <c r="F318" s="7" t="e">
        <f>IF(E318&lt;=$F$1,0,F317)</f>
        <v>#REF!</v>
      </c>
      <c r="G318" s="7">
        <f>IF(E318&lt;=$F$1,G317+$G$1,G317)</f>
        <v>-5.25</v>
      </c>
      <c r="H318" s="8">
        <f>IF(ABS($N$11*SQRT(-10*(E318-1)*$G$1/2))&lt;=1,H317-$G$1*TAN(ASIN($N$11*SQRT(-10*(E318-1)*$G$1/2))),H317)</f>
        <v>7.6260791635516245</v>
      </c>
      <c r="I318" s="8">
        <f>IF(ABS($N$11*SQRT(-10*(E318-1)*$G$1/2))&lt;=1,I317+$G$1,I317)</f>
        <v>-4.5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>
      <c r="A319" s="5"/>
      <c r="B319" s="5"/>
      <c r="C319" s="5"/>
      <c r="D319" s="5"/>
      <c r="E319" s="5"/>
      <c r="F319" s="10" t="e">
        <f>IF(E318&lt;=$F$1,11,F318)</f>
        <v>#REF!</v>
      </c>
      <c r="G319" s="10">
        <f>IF(E318&lt;=$F$1,G318,G318)</f>
        <v>-5.25</v>
      </c>
      <c r="H319" s="8">
        <f>H318</f>
        <v>7.6260791635516245</v>
      </c>
      <c r="I319" s="11">
        <f>I318</f>
        <v>-4.5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>
      <c r="A320" s="5"/>
      <c r="B320" s="5"/>
      <c r="C320" s="5"/>
      <c r="D320" s="5"/>
      <c r="E320" s="5">
        <f>E318+1</f>
        <v>159</v>
      </c>
      <c r="F320" s="7" t="e">
        <f>IF(E320&lt;=$F$1,F319,F382)</f>
        <v>#REF!</v>
      </c>
      <c r="G320" s="7">
        <f>IF(E320&lt;=$F$1,G319+$G$1,G319)</f>
        <v>-5.25</v>
      </c>
      <c r="H320" s="8">
        <f>IF(ABS($N$11*SQRT(-10*(E320-1)*$G$1/2))&lt;=1,H319-$G$1*TAN(ASIN($N$11*SQRT(-10*(E320-1)*$G$1/2))),H319)</f>
        <v>7.6260791635516245</v>
      </c>
      <c r="I320" s="8">
        <f>IF(ABS($N$11*SQRT(-10*(E320-1)*$G$1/2))&lt;=1,I319+$G$1,I319)</f>
        <v>-4.5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>
      <c r="A321" s="5"/>
      <c r="B321" s="5"/>
      <c r="C321" s="5"/>
      <c r="D321" s="5"/>
      <c r="E321" s="5"/>
      <c r="F321" s="7" t="e">
        <f>IF(E320&lt;=$F$1,0,F320)</f>
        <v>#REF!</v>
      </c>
      <c r="G321" s="7">
        <f>IF(E320&lt;=$F$1,G320,G320)</f>
        <v>-5.25</v>
      </c>
      <c r="H321" s="8">
        <f>H320</f>
        <v>7.6260791635516245</v>
      </c>
      <c r="I321" s="8">
        <f>I320</f>
        <v>-4.5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>
      <c r="A322" s="5"/>
      <c r="B322" s="5"/>
      <c r="C322" s="5"/>
      <c r="D322" s="5"/>
      <c r="E322" s="5">
        <f>E320+1</f>
        <v>160</v>
      </c>
      <c r="F322" s="7" t="e">
        <f>IF(E322&lt;=$F$1,0,F321)</f>
        <v>#REF!</v>
      </c>
      <c r="G322" s="7">
        <f>IF(E322&lt;=$F$1,G321+$G$1,G321)</f>
        <v>-5.25</v>
      </c>
      <c r="H322" s="8">
        <f>IF(ABS($N$11*SQRT(-10*(E322-1)*$G$1/2))&lt;=1,H321-$G$1*TAN(ASIN($N$11*SQRT(-10*(E322-1)*$G$1/2))),H321)</f>
        <v>7.6260791635516245</v>
      </c>
      <c r="I322" s="8">
        <f>IF(ABS($N$11*SQRT(-10*(E322-1)*$G$1/2))&lt;=1,I321+$G$1,I321)</f>
        <v>-4.5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>
      <c r="A323" s="5"/>
      <c r="B323" s="5"/>
      <c r="C323" s="5"/>
      <c r="D323" s="5"/>
      <c r="E323" s="5"/>
      <c r="F323" s="10" t="e">
        <f>IF(E322&lt;=$F$1,11,F322)</f>
        <v>#REF!</v>
      </c>
      <c r="G323" s="10">
        <f>IF(E322&lt;=$F$1,G322,G322)</f>
        <v>-5.25</v>
      </c>
      <c r="H323" s="8">
        <f>H322</f>
        <v>7.6260791635516245</v>
      </c>
      <c r="I323" s="11">
        <f>I322</f>
        <v>-4.5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>
      <c r="A324" s="5"/>
      <c r="B324" s="5"/>
      <c r="C324" s="5"/>
      <c r="D324" s="5"/>
      <c r="E324" s="5">
        <f>E322+1</f>
        <v>161</v>
      </c>
      <c r="F324" s="7" t="e">
        <f>IF(E324&lt;=$F$1,F323,F386)</f>
        <v>#REF!</v>
      </c>
      <c r="G324" s="7">
        <f>IF(E324&lt;=$F$1,G323+$G$1,G323)</f>
        <v>-5.25</v>
      </c>
      <c r="H324" s="8">
        <f>IF(ABS($N$11*SQRT(-10*(E324-1)*$G$1/2))&lt;=1,H323-$G$1*TAN(ASIN($N$11*SQRT(-10*(E324-1)*$G$1/2))),H323)</f>
        <v>7.6260791635516245</v>
      </c>
      <c r="I324" s="8">
        <f>IF(ABS($N$11*SQRT(-10*(E324-1)*$G$1/2))&lt;=1,I323+$G$1,I323)</f>
        <v>-4.5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>
      <c r="A325" s="5"/>
      <c r="B325" s="5"/>
      <c r="C325" s="5"/>
      <c r="D325" s="5"/>
      <c r="E325" s="5"/>
      <c r="F325" s="7" t="e">
        <f>IF(E324&lt;=$F$1,0,F324)</f>
        <v>#REF!</v>
      </c>
      <c r="G325" s="7">
        <f>IF(E324&lt;=$F$1,G324,G324)</f>
        <v>-5.25</v>
      </c>
      <c r="H325" s="8">
        <f>H324</f>
        <v>7.6260791635516245</v>
      </c>
      <c r="I325" s="8">
        <f>I324</f>
        <v>-4.5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>
      <c r="A326" s="5"/>
      <c r="B326" s="5"/>
      <c r="C326" s="5"/>
      <c r="D326" s="5"/>
      <c r="E326" s="5">
        <f>E324+1</f>
        <v>162</v>
      </c>
      <c r="F326" s="7" t="e">
        <f>IF(E326&lt;=$F$1,0,F325)</f>
        <v>#REF!</v>
      </c>
      <c r="G326" s="7">
        <f>IF(E326&lt;=$F$1,G325+$G$1,G325)</f>
        <v>-5.25</v>
      </c>
      <c r="H326" s="8">
        <f>IF(ABS($N$11*SQRT(-10*(E326-1)*$G$1/2))&lt;=1,H325-$G$1*TAN(ASIN($N$11*SQRT(-10*(E326-1)*$G$1/2))),H325)</f>
        <v>7.6260791635516245</v>
      </c>
      <c r="I326" s="8">
        <f>IF(ABS($N$11*SQRT(-10*(E326-1)*$G$1/2))&lt;=1,I325+$G$1,I325)</f>
        <v>-4.5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>
      <c r="A327" s="5"/>
      <c r="B327" s="5"/>
      <c r="C327" s="5"/>
      <c r="D327" s="5"/>
      <c r="E327" s="5"/>
      <c r="F327" s="10" t="e">
        <f>IF(E326&lt;=$F$1,11,F326)</f>
        <v>#REF!</v>
      </c>
      <c r="G327" s="10">
        <f>IF(E326&lt;=$F$1,G326,G326)</f>
        <v>-5.25</v>
      </c>
      <c r="H327" s="8">
        <f>H326</f>
        <v>7.6260791635516245</v>
      </c>
      <c r="I327" s="11">
        <f>I326</f>
        <v>-4.5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>
      <c r="A328" s="5"/>
      <c r="B328" s="5"/>
      <c r="C328" s="5"/>
      <c r="D328" s="5"/>
      <c r="E328" s="5">
        <f>E326+1</f>
        <v>163</v>
      </c>
      <c r="F328" s="7" t="e">
        <f>IF(E328&lt;=$F$1,F327,F390)</f>
        <v>#REF!</v>
      </c>
      <c r="G328" s="7">
        <f>IF(E328&lt;=$F$1,G327+$G$1,G327)</f>
        <v>-5.25</v>
      </c>
      <c r="H328" s="8">
        <f>IF(ABS($N$11*SQRT(-10*(E328-1)*$G$1/2))&lt;=1,H327-$G$1*TAN(ASIN($N$11*SQRT(-10*(E328-1)*$G$1/2))),H327)</f>
        <v>7.6260791635516245</v>
      </c>
      <c r="I328" s="8">
        <f>IF(ABS($N$11*SQRT(-10*(E328-1)*$G$1/2))&lt;=1,I327+$G$1,I327)</f>
        <v>-4.5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>
      <c r="A329" s="5"/>
      <c r="B329" s="5"/>
      <c r="C329" s="5"/>
      <c r="D329" s="5"/>
      <c r="E329" s="5"/>
      <c r="F329" s="7" t="e">
        <f>IF(E328&lt;=$F$1,0,F328)</f>
        <v>#REF!</v>
      </c>
      <c r="G329" s="7">
        <f>IF(E328&lt;=$F$1,G328,G328)</f>
        <v>-5.25</v>
      </c>
      <c r="H329" s="8">
        <f>H328</f>
        <v>7.6260791635516245</v>
      </c>
      <c r="I329" s="8">
        <f>I328</f>
        <v>-4.5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>
      <c r="A330" s="5"/>
      <c r="B330" s="5"/>
      <c r="C330" s="5"/>
      <c r="D330" s="5"/>
      <c r="E330" s="5">
        <f>E328+1</f>
        <v>164</v>
      </c>
      <c r="F330" s="7" t="e">
        <f>IF(E330&lt;=$F$1,0,F329)</f>
        <v>#REF!</v>
      </c>
      <c r="G330" s="7">
        <f>IF(E330&lt;=$F$1,G329+$G$1,G329)</f>
        <v>-5.25</v>
      </c>
      <c r="H330" s="8">
        <f>IF(ABS($N$11*SQRT(-10*(E330-1)*$G$1/2))&lt;=1,H329-$G$1*TAN(ASIN($N$11*SQRT(-10*(E330-1)*$G$1/2))),H329)</f>
        <v>7.6260791635516245</v>
      </c>
      <c r="I330" s="8">
        <f>IF(ABS($N$11*SQRT(-10*(E330-1)*$G$1/2))&lt;=1,I329+$G$1,I329)</f>
        <v>-4.5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>
      <c r="A331" s="5"/>
      <c r="B331" s="5"/>
      <c r="C331" s="5"/>
      <c r="D331" s="5"/>
      <c r="E331" s="5"/>
      <c r="F331" s="10" t="e">
        <f>IF(E330&lt;=$F$1,11,F330)</f>
        <v>#REF!</v>
      </c>
      <c r="G331" s="10">
        <f>IF(E330&lt;=$F$1,G330,G330)</f>
        <v>-5.25</v>
      </c>
      <c r="H331" s="8">
        <f>H330</f>
        <v>7.6260791635516245</v>
      </c>
      <c r="I331" s="11">
        <f>I330</f>
        <v>-4.5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>
      <c r="A332" s="5"/>
      <c r="B332" s="5"/>
      <c r="C332" s="5"/>
      <c r="D332" s="5"/>
      <c r="E332" s="5">
        <f>E330+1</f>
        <v>165</v>
      </c>
      <c r="F332" s="7" t="e">
        <f>IF(E332&lt;=$F$1,F331,F394)</f>
        <v>#REF!</v>
      </c>
      <c r="G332" s="7">
        <f>IF(E332&lt;=$F$1,G331+$G$1,G331)</f>
        <v>-5.25</v>
      </c>
      <c r="H332" s="8">
        <f>IF(ABS($N$11*SQRT(-10*(E332-1)*$G$1/2))&lt;=1,H331-$G$1*TAN(ASIN($N$11*SQRT(-10*(E332-1)*$G$1/2))),H331)</f>
        <v>7.6260791635516245</v>
      </c>
      <c r="I332" s="8">
        <f>IF(ABS($N$11*SQRT(-10*(E332-1)*$G$1/2))&lt;=1,I331+$G$1,I331)</f>
        <v>-4.5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>
      <c r="A333" s="5"/>
      <c r="B333" s="5"/>
      <c r="C333" s="5"/>
      <c r="D333" s="5"/>
      <c r="E333" s="5"/>
      <c r="F333" s="7" t="e">
        <f>IF(E332&lt;=$F$1,0,F332)</f>
        <v>#REF!</v>
      </c>
      <c r="G333" s="7">
        <f>IF(E332&lt;=$F$1,G332,G332)</f>
        <v>-5.25</v>
      </c>
      <c r="H333" s="8">
        <f>H332</f>
        <v>7.6260791635516245</v>
      </c>
      <c r="I333" s="8">
        <f>I332</f>
        <v>-4.5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>
      <c r="A334" s="5"/>
      <c r="B334" s="5"/>
      <c r="C334" s="5"/>
      <c r="D334" s="5"/>
      <c r="E334" s="5">
        <f>E332+1</f>
        <v>166</v>
      </c>
      <c r="F334" s="7" t="e">
        <f>IF(E334&lt;=$F$1,0,F333)</f>
        <v>#REF!</v>
      </c>
      <c r="G334" s="7">
        <f>IF(E334&lt;=$F$1,G333+$G$1,G333)</f>
        <v>-5.25</v>
      </c>
      <c r="H334" s="8">
        <f>IF(ABS($N$11*SQRT(-10*(E334-1)*$G$1/2))&lt;=1,H333-$G$1*TAN(ASIN($N$11*SQRT(-10*(E334-1)*$G$1/2))),H333)</f>
        <v>7.6260791635516245</v>
      </c>
      <c r="I334" s="8">
        <f>IF(ABS($N$11*SQRT(-10*(E334-1)*$G$1/2))&lt;=1,I333+$G$1,I333)</f>
        <v>-4.5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>
      <c r="A335" s="5"/>
      <c r="B335" s="5"/>
      <c r="C335" s="5"/>
      <c r="D335" s="5"/>
      <c r="E335" s="5"/>
      <c r="F335" s="10" t="e">
        <f>IF(E334&lt;=$F$1,11,F334)</f>
        <v>#REF!</v>
      </c>
      <c r="G335" s="10">
        <f>IF(E334&lt;=$F$1,G334,G334)</f>
        <v>-5.25</v>
      </c>
      <c r="H335" s="8">
        <f>H334</f>
        <v>7.6260791635516245</v>
      </c>
      <c r="I335" s="11">
        <f>I334</f>
        <v>-4.5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>
      <c r="A336" s="5"/>
      <c r="B336" s="5"/>
      <c r="C336" s="5"/>
      <c r="D336" s="5"/>
      <c r="E336" s="5">
        <f>E334+1</f>
        <v>167</v>
      </c>
      <c r="F336" s="7" t="e">
        <f>IF(E336&lt;=$F$1,F335,F398)</f>
        <v>#REF!</v>
      </c>
      <c r="G336" s="7">
        <f>IF(E336&lt;=$F$1,G335+$G$1,G335)</f>
        <v>-5.25</v>
      </c>
      <c r="H336" s="8">
        <f>IF(ABS($N$11*SQRT(-10*(E336-1)*$G$1/2))&lt;=1,H335-$G$1*TAN(ASIN($N$11*SQRT(-10*(E336-1)*$G$1/2))),H335)</f>
        <v>7.6260791635516245</v>
      </c>
      <c r="I336" s="8">
        <f>IF(ABS($N$11*SQRT(-10*(E336-1)*$G$1/2))&lt;=1,I335+$G$1,I335)</f>
        <v>-4.5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>
      <c r="A337" s="5"/>
      <c r="B337" s="5"/>
      <c r="C337" s="5"/>
      <c r="D337" s="5"/>
      <c r="E337" s="5"/>
      <c r="F337" s="7" t="e">
        <f>IF(E336&lt;=$F$1,0,F336)</f>
        <v>#REF!</v>
      </c>
      <c r="G337" s="7">
        <f>IF(E336&lt;=$F$1,G336,G336)</f>
        <v>-5.25</v>
      </c>
      <c r="H337" s="8">
        <f>H336</f>
        <v>7.6260791635516245</v>
      </c>
      <c r="I337" s="8">
        <f>I336</f>
        <v>-4.5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>
      <c r="A338" s="5"/>
      <c r="B338" s="5"/>
      <c r="C338" s="5"/>
      <c r="D338" s="5"/>
      <c r="E338" s="5">
        <f>E336+1</f>
        <v>168</v>
      </c>
      <c r="F338" s="7" t="e">
        <f>IF(E338&lt;=$F$1,0,F337)</f>
        <v>#REF!</v>
      </c>
      <c r="G338" s="7">
        <f>IF(E338&lt;=$F$1,G337+$G$1,G337)</f>
        <v>-5.25</v>
      </c>
      <c r="H338" s="8">
        <f>IF(ABS($N$11*SQRT(-10*(E338-1)*$G$1/2))&lt;=1,H337-$G$1*TAN(ASIN($N$11*SQRT(-10*(E338-1)*$G$1/2))),H337)</f>
        <v>7.6260791635516245</v>
      </c>
      <c r="I338" s="8">
        <f>IF(ABS($N$11*SQRT(-10*(E338-1)*$G$1/2))&lt;=1,I337+$G$1,I337)</f>
        <v>-4.5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>
      <c r="A339" s="5"/>
      <c r="B339" s="5"/>
      <c r="C339" s="5"/>
      <c r="D339" s="5"/>
      <c r="E339" s="5"/>
      <c r="F339" s="10" t="e">
        <f>IF(E338&lt;=$F$1,11,F338)</f>
        <v>#REF!</v>
      </c>
      <c r="G339" s="10">
        <f>IF(E338&lt;=$F$1,G338,G338)</f>
        <v>-5.25</v>
      </c>
      <c r="H339" s="8">
        <f>H338</f>
        <v>7.6260791635516245</v>
      </c>
      <c r="I339" s="11">
        <f>I338</f>
        <v>-4.5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>
      <c r="A340" s="5"/>
      <c r="B340" s="5"/>
      <c r="C340" s="5"/>
      <c r="D340" s="5"/>
      <c r="E340" s="5">
        <f>E338+1</f>
        <v>169</v>
      </c>
      <c r="F340" s="7" t="e">
        <f>IF(E340&lt;=$F$1,F339,F402)</f>
        <v>#REF!</v>
      </c>
      <c r="G340" s="7">
        <f>IF(E340&lt;=$F$1,G339+$G$1,G339)</f>
        <v>-5.25</v>
      </c>
      <c r="H340" s="8">
        <f>IF(ABS($N$11*SQRT(-10*(E340-1)*$G$1/2))&lt;=1,H339-$G$1*TAN(ASIN($N$11*SQRT(-10*(E340-1)*$G$1/2))),H339)</f>
        <v>7.6260791635516245</v>
      </c>
      <c r="I340" s="8">
        <f>IF(ABS($N$11*SQRT(-10*(E340-1)*$G$1/2))&lt;=1,I339+$G$1,I339)</f>
        <v>-4.5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>
      <c r="A341" s="5"/>
      <c r="B341" s="5"/>
      <c r="C341" s="5"/>
      <c r="D341" s="5"/>
      <c r="E341" s="5"/>
      <c r="F341" s="7" t="e">
        <f>IF(E340&lt;=$F$1,0,F340)</f>
        <v>#REF!</v>
      </c>
      <c r="G341" s="7">
        <f>IF(E340&lt;=$F$1,G340,G340)</f>
        <v>-5.25</v>
      </c>
      <c r="H341" s="8">
        <f>H340</f>
        <v>7.6260791635516245</v>
      </c>
      <c r="I341" s="8">
        <f>I340</f>
        <v>-4.5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>
      <c r="A342" s="5"/>
      <c r="B342" s="5"/>
      <c r="C342" s="5"/>
      <c r="D342" s="5"/>
      <c r="E342" s="5">
        <f>E340+1</f>
        <v>170</v>
      </c>
      <c r="F342" s="7" t="e">
        <f>IF(E342&lt;=$F$1,0,F341)</f>
        <v>#REF!</v>
      </c>
      <c r="G342" s="7">
        <f>IF(E342&lt;=$F$1,G341+$G$1,G341)</f>
        <v>-5.25</v>
      </c>
      <c r="H342" s="8">
        <f>IF(ABS($N$11*SQRT(-10*(E342-1)*$G$1/2))&lt;=1,H341-$G$1*TAN(ASIN($N$11*SQRT(-10*(E342-1)*$G$1/2))),H341)</f>
        <v>7.6260791635516245</v>
      </c>
      <c r="I342" s="8">
        <f>IF(ABS($N$11*SQRT(-10*(E342-1)*$G$1/2))&lt;=1,I341+$G$1,I341)</f>
        <v>-4.5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>
      <c r="A343" s="5"/>
      <c r="B343" s="5"/>
      <c r="C343" s="5"/>
      <c r="D343" s="5"/>
      <c r="E343" s="5"/>
      <c r="F343" s="10" t="e">
        <f>IF(E342&lt;=$F$1,11,F342)</f>
        <v>#REF!</v>
      </c>
      <c r="G343" s="10">
        <f>IF(E342&lt;=$F$1,G342,G342)</f>
        <v>-5.25</v>
      </c>
      <c r="H343" s="8">
        <f>H342</f>
        <v>7.6260791635516245</v>
      </c>
      <c r="I343" s="11">
        <f>I342</f>
        <v>-4.5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>
      <c r="A344" s="5"/>
      <c r="B344" s="5"/>
      <c r="C344" s="5"/>
      <c r="D344" s="5"/>
      <c r="E344" s="5">
        <f>E342+1</f>
        <v>171</v>
      </c>
      <c r="F344" s="7" t="e">
        <f>IF(E344&lt;=$F$1,F343,F406)</f>
        <v>#REF!</v>
      </c>
      <c r="G344" s="7">
        <f>IF(E344&lt;=$F$1,G343+$G$1,G343)</f>
        <v>-5.25</v>
      </c>
      <c r="H344" s="8">
        <f>IF(ABS($N$11*SQRT(-10*(E344-1)*$G$1/2))&lt;=1,H343-$G$1*TAN(ASIN($N$11*SQRT(-10*(E344-1)*$G$1/2))),H343)</f>
        <v>7.6260791635516245</v>
      </c>
      <c r="I344" s="8">
        <f>IF(ABS($N$11*SQRT(-10*(E344-1)*$G$1/2))&lt;=1,I343+$G$1,I343)</f>
        <v>-4.5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>
      <c r="A345" s="5"/>
      <c r="B345" s="5"/>
      <c r="C345" s="5"/>
      <c r="D345" s="5"/>
      <c r="E345" s="5"/>
      <c r="F345" s="7" t="e">
        <f>IF(E344&lt;=$F$1,0,F344)</f>
        <v>#REF!</v>
      </c>
      <c r="G345" s="7">
        <f>IF(E344&lt;=$F$1,G344,G344)</f>
        <v>-5.25</v>
      </c>
      <c r="H345" s="8">
        <f>H344</f>
        <v>7.6260791635516245</v>
      </c>
      <c r="I345" s="8">
        <f>I344</f>
        <v>-4.5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>
      <c r="A346" s="5"/>
      <c r="B346" s="5"/>
      <c r="C346" s="5"/>
      <c r="D346" s="5"/>
      <c r="E346" s="5">
        <f>E344+1</f>
        <v>172</v>
      </c>
      <c r="F346" s="7" t="e">
        <f>IF(E346&lt;=$F$1,0,F345)</f>
        <v>#REF!</v>
      </c>
      <c r="G346" s="7">
        <f>IF(E346&lt;=$F$1,G345+$G$1,G345)</f>
        <v>-5.25</v>
      </c>
      <c r="H346" s="8">
        <f>IF(ABS($N$11*SQRT(-10*(E346-1)*$G$1/2))&lt;=1,H345-$G$1*TAN(ASIN($N$11*SQRT(-10*(E346-1)*$G$1/2))),H345)</f>
        <v>7.6260791635516245</v>
      </c>
      <c r="I346" s="8">
        <f>IF(ABS($N$11*SQRT(-10*(E346-1)*$G$1/2))&lt;=1,I345+$G$1,I345)</f>
        <v>-4.5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>
      <c r="A347" s="5"/>
      <c r="B347" s="5"/>
      <c r="C347" s="5"/>
      <c r="D347" s="5"/>
      <c r="E347" s="5"/>
      <c r="F347" s="10" t="e">
        <f>IF(E346&lt;=$F$1,11,F346)</f>
        <v>#REF!</v>
      </c>
      <c r="G347" s="10">
        <f>IF(E346&lt;=$F$1,G346,G346)</f>
        <v>-5.25</v>
      </c>
      <c r="H347" s="8">
        <f>H346</f>
        <v>7.6260791635516245</v>
      </c>
      <c r="I347" s="11">
        <f>I346</f>
        <v>-4.5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>
      <c r="A348" s="5"/>
      <c r="B348" s="5"/>
      <c r="C348" s="5"/>
      <c r="D348" s="5"/>
      <c r="E348" s="5">
        <f>E346+1</f>
        <v>173</v>
      </c>
      <c r="F348" s="7" t="e">
        <f>IF(E348&lt;=$F$1,F347,F410)</f>
        <v>#REF!</v>
      </c>
      <c r="G348" s="7">
        <f>IF(E348&lt;=$F$1,G347+$G$1,G347)</f>
        <v>-5.25</v>
      </c>
      <c r="H348" s="8">
        <f>IF(ABS($N$11*SQRT(-10*(E348-1)*$G$1/2))&lt;=1,H347-$G$1*TAN(ASIN($N$11*SQRT(-10*(E348-1)*$G$1/2))),H347)</f>
        <v>7.6260791635516245</v>
      </c>
      <c r="I348" s="8">
        <f>IF(ABS($N$11*SQRT(-10*(E348-1)*$G$1/2))&lt;=1,I347+$G$1,I347)</f>
        <v>-4.5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>
      <c r="A349" s="5"/>
      <c r="B349" s="5"/>
      <c r="C349" s="5"/>
      <c r="D349" s="5"/>
      <c r="E349" s="5"/>
      <c r="F349" s="7" t="e">
        <f>IF(E348&lt;=$F$1,0,F348)</f>
        <v>#REF!</v>
      </c>
      <c r="G349" s="7">
        <f>IF(E348&lt;=$F$1,G348,G348)</f>
        <v>-5.25</v>
      </c>
      <c r="H349" s="8">
        <f>H348</f>
        <v>7.6260791635516245</v>
      </c>
      <c r="I349" s="8">
        <f>I348</f>
        <v>-4.5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>
      <c r="A350" s="5"/>
      <c r="B350" s="5"/>
      <c r="C350" s="5"/>
      <c r="D350" s="5"/>
      <c r="E350" s="5">
        <f>E348+1</f>
        <v>174</v>
      </c>
      <c r="F350" s="7" t="e">
        <f>IF(E350&lt;=$F$1,0,F349)</f>
        <v>#REF!</v>
      </c>
      <c r="G350" s="7">
        <f>IF(E350&lt;=$F$1,G349+$G$1,G349)</f>
        <v>-5.25</v>
      </c>
      <c r="H350" s="8">
        <f>IF(ABS($N$11*SQRT(-10*(E350-1)*$G$1/2))&lt;=1,H349-$G$1*TAN(ASIN($N$11*SQRT(-10*(E350-1)*$G$1/2))),H349)</f>
        <v>7.6260791635516245</v>
      </c>
      <c r="I350" s="8">
        <f>IF(ABS($N$11*SQRT(-10*(E350-1)*$G$1/2))&lt;=1,I349+$G$1,I349)</f>
        <v>-4.5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>
      <c r="A351" s="5"/>
      <c r="B351" s="5"/>
      <c r="C351" s="5"/>
      <c r="D351" s="5"/>
      <c r="E351" s="5"/>
      <c r="F351" s="10" t="e">
        <f>IF(E350&lt;=$F$1,11,F350)</f>
        <v>#REF!</v>
      </c>
      <c r="G351" s="10">
        <f>IF(E350&lt;=$F$1,G350,G350)</f>
        <v>-5.25</v>
      </c>
      <c r="H351" s="8">
        <f>H350</f>
        <v>7.6260791635516245</v>
      </c>
      <c r="I351" s="11">
        <f>I350</f>
        <v>-4.5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>
      <c r="A352" s="5"/>
      <c r="B352" s="5"/>
      <c r="C352" s="5"/>
      <c r="D352" s="5"/>
      <c r="E352" s="5">
        <f>E350+1</f>
        <v>175</v>
      </c>
      <c r="F352" s="7" t="e">
        <f>IF(E352&lt;=$F$1,F351,F414)</f>
        <v>#REF!</v>
      </c>
      <c r="G352" s="7">
        <f>IF(E352&lt;=$F$1,G351+$G$1,G351)</f>
        <v>-5.25</v>
      </c>
      <c r="H352" s="8">
        <f>IF(ABS($N$11*SQRT(-10*(E352-1)*$G$1/2))&lt;=1,H351-$G$1*TAN(ASIN($N$11*SQRT(-10*(E352-1)*$G$1/2))),H351)</f>
        <v>7.6260791635516245</v>
      </c>
      <c r="I352" s="8">
        <f>IF(ABS($N$11*SQRT(-10*(E352-1)*$G$1/2))&lt;=1,I351+$G$1,I351)</f>
        <v>-4.5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>
      <c r="A353" s="5"/>
      <c r="B353" s="5"/>
      <c r="C353" s="5"/>
      <c r="D353" s="5"/>
      <c r="E353" s="5"/>
      <c r="F353" s="7" t="e">
        <f>IF(E352&lt;=$F$1,0,F352)</f>
        <v>#REF!</v>
      </c>
      <c r="G353" s="7">
        <f>IF(E352&lt;=$F$1,G352,G352)</f>
        <v>-5.25</v>
      </c>
      <c r="H353" s="8">
        <f>H352</f>
        <v>7.6260791635516245</v>
      </c>
      <c r="I353" s="8">
        <f>I352</f>
        <v>-4.5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>
      <c r="A354" s="5"/>
      <c r="B354" s="5"/>
      <c r="C354" s="5"/>
      <c r="D354" s="5"/>
      <c r="E354" s="5">
        <f>E352+1</f>
        <v>176</v>
      </c>
      <c r="F354" s="7" t="e">
        <f>IF(E354&lt;=$F$1,0,F353)</f>
        <v>#REF!</v>
      </c>
      <c r="G354" s="7">
        <f>IF(E354&lt;=$F$1,G353+$G$1,G353)</f>
        <v>-5.25</v>
      </c>
      <c r="H354" s="8">
        <f>IF(ABS($N$11*SQRT(-10*(E354-1)*$G$1/2))&lt;=1,H353-$G$1*TAN(ASIN($N$11*SQRT(-10*(E354-1)*$G$1/2))),H353)</f>
        <v>7.6260791635516245</v>
      </c>
      <c r="I354" s="8">
        <f>IF(ABS($N$11*SQRT(-10*(E354-1)*$G$1/2))&lt;=1,I353+$G$1,I353)</f>
        <v>-4.5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>
      <c r="A355" s="5"/>
      <c r="B355" s="5"/>
      <c r="C355" s="5"/>
      <c r="D355" s="5"/>
      <c r="E355" s="5"/>
      <c r="F355" s="10" t="e">
        <f>IF(E354&lt;=$F$1,11,F354)</f>
        <v>#REF!</v>
      </c>
      <c r="G355" s="10">
        <f>IF(E354&lt;=$F$1,G354,G354)</f>
        <v>-5.25</v>
      </c>
      <c r="H355" s="8">
        <f>H354</f>
        <v>7.6260791635516245</v>
      </c>
      <c r="I355" s="11">
        <f>I354</f>
        <v>-4.5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>
      <c r="A356" s="5"/>
      <c r="B356" s="5"/>
      <c r="C356" s="5"/>
      <c r="D356" s="5"/>
      <c r="E356" s="5">
        <f>E354+1</f>
        <v>177</v>
      </c>
      <c r="F356" s="7" t="e">
        <f>IF(E356&lt;=$F$1,F355,F418)</f>
        <v>#REF!</v>
      </c>
      <c r="G356" s="7">
        <f>IF(E356&lt;=$F$1,G355+$G$1,G355)</f>
        <v>-5.25</v>
      </c>
      <c r="H356" s="8">
        <f>IF(ABS($N$11*SQRT(-10*(E356-1)*$G$1/2))&lt;=1,H355-$G$1*TAN(ASIN($N$11*SQRT(-10*(E356-1)*$G$1/2))),H355)</f>
        <v>7.6260791635516245</v>
      </c>
      <c r="I356" s="8">
        <f>IF(ABS($N$11*SQRT(-10*(E356-1)*$G$1/2))&lt;=1,I355+$G$1,I355)</f>
        <v>-4.5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>
      <c r="A357" s="5"/>
      <c r="B357" s="5"/>
      <c r="C357" s="5"/>
      <c r="D357" s="5"/>
      <c r="E357" s="5"/>
      <c r="F357" s="7" t="e">
        <f>IF(E356&lt;=$F$1,0,F356)</f>
        <v>#REF!</v>
      </c>
      <c r="G357" s="7">
        <f>IF(E356&lt;=$F$1,G356,G356)</f>
        <v>-5.25</v>
      </c>
      <c r="H357" s="8">
        <f>H356</f>
        <v>7.6260791635516245</v>
      </c>
      <c r="I357" s="8">
        <f>I356</f>
        <v>-4.5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>
      <c r="A358" s="5"/>
      <c r="B358" s="5"/>
      <c r="C358" s="5"/>
      <c r="D358" s="5"/>
      <c r="E358" s="5">
        <f>E356+1</f>
        <v>178</v>
      </c>
      <c r="F358" s="7" t="e">
        <f>IF(E358&lt;=$F$1,0,F357)</f>
        <v>#REF!</v>
      </c>
      <c r="G358" s="7">
        <f>IF(E358&lt;=$F$1,G357+$G$1,G357)</f>
        <v>-5.25</v>
      </c>
      <c r="H358" s="8">
        <f>IF(ABS($N$11*SQRT(-10*(E358-1)*$G$1/2))&lt;=1,H357-$G$1*TAN(ASIN($N$11*SQRT(-10*(E358-1)*$G$1/2))),H357)</f>
        <v>7.6260791635516245</v>
      </c>
      <c r="I358" s="8">
        <f>IF(ABS($N$11*SQRT(-10*(E358-1)*$G$1/2))&lt;=1,I357+$G$1,I357)</f>
        <v>-4.5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>
      <c r="A359" s="5"/>
      <c r="B359" s="5"/>
      <c r="C359" s="5"/>
      <c r="D359" s="5"/>
      <c r="E359" s="5"/>
      <c r="F359" s="10" t="e">
        <f>IF(E358&lt;=$F$1,11,F358)</f>
        <v>#REF!</v>
      </c>
      <c r="G359" s="10">
        <f>IF(E358&lt;=$F$1,G358,G358)</f>
        <v>-5.25</v>
      </c>
      <c r="H359" s="8">
        <f>H358</f>
        <v>7.6260791635516245</v>
      </c>
      <c r="I359" s="11">
        <f>I358</f>
        <v>-4.5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>
      <c r="A360" s="5"/>
      <c r="B360" s="5"/>
      <c r="C360" s="5"/>
      <c r="D360" s="5"/>
      <c r="E360" s="5">
        <f>E358+1</f>
        <v>179</v>
      </c>
      <c r="F360" s="7" t="e">
        <f>IF(E360&lt;=$F$1,F359,F422)</f>
        <v>#REF!</v>
      </c>
      <c r="G360" s="7">
        <f>IF(E360&lt;=$F$1,G359+$G$1,G359)</f>
        <v>-5.25</v>
      </c>
      <c r="H360" s="8">
        <f>IF(ABS($N$11*SQRT(-10*(E360-1)*$G$1/2))&lt;=1,H359-$G$1*TAN(ASIN($N$11*SQRT(-10*(E360-1)*$G$1/2))),H359)</f>
        <v>7.6260791635516245</v>
      </c>
      <c r="I360" s="8">
        <f>IF(ABS($N$11*SQRT(-10*(E360-1)*$G$1/2))&lt;=1,I359+$G$1,I359)</f>
        <v>-4.5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>
      <c r="A361" s="5"/>
      <c r="B361" s="5"/>
      <c r="C361" s="5"/>
      <c r="D361" s="5"/>
      <c r="E361" s="5"/>
      <c r="F361" s="7" t="e">
        <f>IF(E360&lt;=$F$1,0,F360)</f>
        <v>#REF!</v>
      </c>
      <c r="G361" s="7">
        <f>IF(E360&lt;=$F$1,G360,G360)</f>
        <v>-5.25</v>
      </c>
      <c r="H361" s="8">
        <f>H360</f>
        <v>7.6260791635516245</v>
      </c>
      <c r="I361" s="8">
        <f>I360</f>
        <v>-4.5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>
      <c r="A362" s="5"/>
      <c r="B362" s="5"/>
      <c r="C362" s="5"/>
      <c r="D362" s="5"/>
      <c r="E362" s="5">
        <f>E360+1</f>
        <v>180</v>
      </c>
      <c r="F362" s="7" t="e">
        <f>IF(E362&lt;=$F$1,0,F361)</f>
        <v>#REF!</v>
      </c>
      <c r="G362" s="7">
        <f>IF(E362&lt;=$F$1,G361+$G$1,G361)</f>
        <v>-5.25</v>
      </c>
      <c r="H362" s="8">
        <f>IF(ABS($N$11*SQRT(-10*(E362-1)*$G$1/2))&lt;=1,H361-$G$1*TAN(ASIN($N$11*SQRT(-10*(E362-1)*$G$1/2))),H361)</f>
        <v>7.6260791635516245</v>
      </c>
      <c r="I362" s="8">
        <f>IF(ABS($N$11*SQRT(-10*(E362-1)*$G$1/2))&lt;=1,I361+$G$1,I361)</f>
        <v>-4.5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>
      <c r="A363" s="5"/>
      <c r="B363" s="5"/>
      <c r="C363" s="5"/>
      <c r="D363" s="5"/>
      <c r="E363" s="5"/>
      <c r="F363" s="10" t="e">
        <f>IF(E362&lt;=$F$1,11,F362)</f>
        <v>#REF!</v>
      </c>
      <c r="G363" s="10">
        <f>IF(E362&lt;=$F$1,G362,G362)</f>
        <v>-5.25</v>
      </c>
      <c r="H363" s="8">
        <f>H362</f>
        <v>7.6260791635516245</v>
      </c>
      <c r="I363" s="11">
        <f>I362</f>
        <v>-4.5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>
      <c r="A364" s="5"/>
      <c r="B364" s="5"/>
      <c r="C364" s="5"/>
      <c r="D364" s="5"/>
      <c r="E364" s="5">
        <f>E362+1</f>
        <v>181</v>
      </c>
      <c r="F364" s="7" t="e">
        <f>IF(E364&lt;=$F$1,F363,F426)</f>
        <v>#REF!</v>
      </c>
      <c r="G364" s="7">
        <f>IF(E364&lt;=$F$1,G363+$G$1,G363)</f>
        <v>-5.25</v>
      </c>
      <c r="H364" s="8">
        <f>IF(ABS($N$11*SQRT(-10*(E364-1)*$G$1/2))&lt;=1,H363-$G$1*TAN(ASIN($N$11*SQRT(-10*(E364-1)*$G$1/2))),H363)</f>
        <v>7.6260791635516245</v>
      </c>
      <c r="I364" s="8">
        <f>IF(ABS($N$11*SQRT(-10*(E364-1)*$G$1/2))&lt;=1,I363+$G$1,I363)</f>
        <v>-4.5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>
      <c r="A365" s="5"/>
      <c r="B365" s="5"/>
      <c r="C365" s="5"/>
      <c r="D365" s="5"/>
      <c r="E365" s="5"/>
      <c r="F365" s="7" t="e">
        <f>IF(E364&lt;=$F$1,0,F364)</f>
        <v>#REF!</v>
      </c>
      <c r="G365" s="7">
        <f>IF(E364&lt;=$F$1,G364,G364)</f>
        <v>-5.25</v>
      </c>
      <c r="H365" s="8">
        <f>H364</f>
        <v>7.6260791635516245</v>
      </c>
      <c r="I365" s="8">
        <f>I364</f>
        <v>-4.5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>
      <c r="A366" s="5"/>
      <c r="B366" s="5"/>
      <c r="C366" s="5"/>
      <c r="D366" s="5"/>
      <c r="E366" s="5">
        <f>E364+1</f>
        <v>182</v>
      </c>
      <c r="F366" s="7" t="e">
        <f>IF(E366&lt;=$F$1,0,F365)</f>
        <v>#REF!</v>
      </c>
      <c r="G366" s="7">
        <f>IF(E366&lt;=$F$1,G365+$G$1,G365)</f>
        <v>-5.25</v>
      </c>
      <c r="H366" s="8">
        <f>IF(ABS($N$11*SQRT(-10*(E366-1)*$G$1/2))&lt;=1,H365-$G$1*TAN(ASIN($N$11*SQRT(-10*(E366-1)*$G$1/2))),H365)</f>
        <v>7.6260791635516245</v>
      </c>
      <c r="I366" s="8">
        <f>IF(ABS($N$11*SQRT(-10*(E366-1)*$G$1/2))&lt;=1,I365+$G$1,I365)</f>
        <v>-4.5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>
      <c r="A367" s="5"/>
      <c r="B367" s="5"/>
      <c r="C367" s="5"/>
      <c r="D367" s="5"/>
      <c r="E367" s="5"/>
      <c r="F367" s="10" t="e">
        <f>IF(E366&lt;=$F$1,11,F366)</f>
        <v>#REF!</v>
      </c>
      <c r="G367" s="10">
        <f>IF(E366&lt;=$F$1,G366,G366)</f>
        <v>-5.25</v>
      </c>
      <c r="H367" s="8">
        <f>H366</f>
        <v>7.6260791635516245</v>
      </c>
      <c r="I367" s="11">
        <f>I366</f>
        <v>-4.5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>
      <c r="A368" s="5"/>
      <c r="B368" s="5"/>
      <c r="C368" s="5"/>
      <c r="D368" s="5"/>
      <c r="E368" s="5">
        <f>E366+1</f>
        <v>183</v>
      </c>
      <c r="F368" s="7" t="e">
        <f>IF(E368&lt;=$F$1,F367,F430)</f>
        <v>#REF!</v>
      </c>
      <c r="G368" s="7">
        <f>IF(E368&lt;=$F$1,G367+$G$1,G367)</f>
        <v>-5.25</v>
      </c>
      <c r="H368" s="8">
        <f>IF(ABS($N$11*SQRT(-10*(E368-1)*$G$1/2))&lt;=1,H367-$G$1*TAN(ASIN($N$11*SQRT(-10*(E368-1)*$G$1/2))),H367)</f>
        <v>7.6260791635516245</v>
      </c>
      <c r="I368" s="8">
        <f>IF(ABS($N$11*SQRT(-10*(E368-1)*$G$1/2))&lt;=1,I367+$G$1,I367)</f>
        <v>-4.5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>
      <c r="A369" s="5"/>
      <c r="B369" s="5"/>
      <c r="C369" s="5"/>
      <c r="D369" s="5"/>
      <c r="E369" s="5"/>
      <c r="F369" s="7" t="e">
        <f>IF(E368&lt;=$F$1,0,F368)</f>
        <v>#REF!</v>
      </c>
      <c r="G369" s="7">
        <f>IF(E368&lt;=$F$1,G368,G368)</f>
        <v>-5.25</v>
      </c>
      <c r="H369" s="8">
        <f>H368</f>
        <v>7.6260791635516245</v>
      </c>
      <c r="I369" s="8">
        <f>I368</f>
        <v>-4.5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>
      <c r="A370" s="5"/>
      <c r="B370" s="5"/>
      <c r="C370" s="5"/>
      <c r="D370" s="5"/>
      <c r="E370" s="5">
        <f>E368+1</f>
        <v>184</v>
      </c>
      <c r="F370" s="7" t="e">
        <f>IF(E370&lt;=$F$1,0,F369)</f>
        <v>#REF!</v>
      </c>
      <c r="G370" s="7">
        <f>IF(E370&lt;=$F$1,G369+$G$1,G369)</f>
        <v>-5.25</v>
      </c>
      <c r="H370" s="8">
        <f>IF(ABS($N$11*SQRT(-10*(E370-1)*$G$1/2))&lt;=1,H369-$G$1*TAN(ASIN($N$11*SQRT(-10*(E370-1)*$G$1/2))),H369)</f>
        <v>7.6260791635516245</v>
      </c>
      <c r="I370" s="8">
        <f>IF(ABS($N$11*SQRT(-10*(E370-1)*$G$1/2))&lt;=1,I369+$G$1,I369)</f>
        <v>-4.5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>
      <c r="A371" s="5"/>
      <c r="B371" s="5"/>
      <c r="C371" s="5"/>
      <c r="D371" s="5"/>
      <c r="E371" s="5"/>
      <c r="F371" s="10" t="e">
        <f>IF(E370&lt;=$F$1,11,F370)</f>
        <v>#REF!</v>
      </c>
      <c r="G371" s="10">
        <f>IF(E370&lt;=$F$1,G370,G370)</f>
        <v>-5.25</v>
      </c>
      <c r="H371" s="8">
        <f>H370</f>
        <v>7.6260791635516245</v>
      </c>
      <c r="I371" s="11">
        <f>I370</f>
        <v>-4.5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>
      <c r="A372" s="5"/>
      <c r="B372" s="5"/>
      <c r="C372" s="5"/>
      <c r="D372" s="5"/>
      <c r="E372" s="5">
        <f>E370+1</f>
        <v>185</v>
      </c>
      <c r="F372" s="7" t="e">
        <f>IF(E372&lt;=$F$1,F371,F434)</f>
        <v>#REF!</v>
      </c>
      <c r="G372" s="7">
        <f>IF(E372&lt;=$F$1,G371+$G$1,G371)</f>
        <v>-5.25</v>
      </c>
      <c r="H372" s="8">
        <f>IF(ABS($N$11*SQRT(-10*(E372-1)*$G$1/2))&lt;=1,H371-$G$1*TAN(ASIN($N$11*SQRT(-10*(E372-1)*$G$1/2))),H371)</f>
        <v>7.6260791635516245</v>
      </c>
      <c r="I372" s="8">
        <f>IF(ABS($N$11*SQRT(-10*(E372-1)*$G$1/2))&lt;=1,I371+$G$1,I371)</f>
        <v>-4.5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>
      <c r="A373" s="5"/>
      <c r="B373" s="5"/>
      <c r="C373" s="5"/>
      <c r="D373" s="5"/>
      <c r="E373" s="5"/>
      <c r="F373" s="7" t="e">
        <f>IF(E372&lt;=$F$1,0,F372)</f>
        <v>#REF!</v>
      </c>
      <c r="G373" s="7">
        <f>IF(E372&lt;=$F$1,G372,G372)</f>
        <v>-5.25</v>
      </c>
      <c r="H373" s="8">
        <f>H372</f>
        <v>7.6260791635516245</v>
      </c>
      <c r="I373" s="8">
        <f>I372</f>
        <v>-4.5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>
      <c r="A374" s="5"/>
      <c r="B374" s="5"/>
      <c r="C374" s="5"/>
      <c r="D374" s="5"/>
      <c r="E374" s="5">
        <f>E372+1</f>
        <v>186</v>
      </c>
      <c r="F374" s="7" t="e">
        <f>IF(E374&lt;=$F$1,0,F373)</f>
        <v>#REF!</v>
      </c>
      <c r="G374" s="7">
        <f>IF(E374&lt;=$F$1,G373+$G$1,G373)</f>
        <v>-5.25</v>
      </c>
      <c r="H374" s="8">
        <f>IF(ABS($N$11*SQRT(-10*(E374-1)*$G$1/2))&lt;=1,H373-$G$1*TAN(ASIN($N$11*SQRT(-10*(E374-1)*$G$1/2))),H373)</f>
        <v>7.6260791635516245</v>
      </c>
      <c r="I374" s="8">
        <f>IF(ABS($N$11*SQRT(-10*(E374-1)*$G$1/2))&lt;=1,I373+$G$1,I373)</f>
        <v>-4.5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>
      <c r="A375" s="5"/>
      <c r="B375" s="5"/>
      <c r="C375" s="5"/>
      <c r="D375" s="5"/>
      <c r="E375" s="5"/>
      <c r="F375" s="10" t="e">
        <f>IF(E374&lt;=$F$1,11,F374)</f>
        <v>#REF!</v>
      </c>
      <c r="G375" s="10">
        <f>IF(E374&lt;=$F$1,G374,G374)</f>
        <v>-5.25</v>
      </c>
      <c r="H375" s="8">
        <f>H374</f>
        <v>7.6260791635516245</v>
      </c>
      <c r="I375" s="11">
        <f>I374</f>
        <v>-4.5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>
      <c r="A376" s="5"/>
      <c r="B376" s="5"/>
      <c r="C376" s="5"/>
      <c r="D376" s="5"/>
      <c r="E376" s="5">
        <f>E374+1</f>
        <v>187</v>
      </c>
      <c r="F376" s="7" t="e">
        <f>IF(E376&lt;=$F$1,F375,F438)</f>
        <v>#REF!</v>
      </c>
      <c r="G376" s="7">
        <f>IF(E376&lt;=$F$1,G375+$G$1,G375)</f>
        <v>-5.25</v>
      </c>
      <c r="H376" s="8">
        <f>IF(ABS($N$11*SQRT(-10*(E376-1)*$G$1/2))&lt;=1,H375-$G$1*TAN(ASIN($N$11*SQRT(-10*(E376-1)*$G$1/2))),H375)</f>
        <v>7.6260791635516245</v>
      </c>
      <c r="I376" s="8">
        <f>IF(ABS($N$11*SQRT(-10*(E376-1)*$G$1/2))&lt;=1,I375+$G$1,I375)</f>
        <v>-4.5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>
      <c r="A377" s="5"/>
      <c r="B377" s="5"/>
      <c r="C377" s="5"/>
      <c r="D377" s="5"/>
      <c r="E377" s="5"/>
      <c r="F377" s="7" t="e">
        <f>IF(E376&lt;=$F$1,0,F376)</f>
        <v>#REF!</v>
      </c>
      <c r="G377" s="7">
        <f>IF(E376&lt;=$F$1,G376,G376)</f>
        <v>-5.25</v>
      </c>
      <c r="H377" s="8">
        <f>H376</f>
        <v>7.6260791635516245</v>
      </c>
      <c r="I377" s="8">
        <f>I376</f>
        <v>-4.5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>
      <c r="A378" s="5"/>
      <c r="B378" s="5"/>
      <c r="C378" s="5"/>
      <c r="D378" s="5"/>
      <c r="E378" s="5">
        <f>E376+1</f>
        <v>188</v>
      </c>
      <c r="F378" s="7" t="e">
        <f>IF(E378&lt;=$F$1,0,F377)</f>
        <v>#REF!</v>
      </c>
      <c r="G378" s="7">
        <f>IF(E378&lt;=$F$1,G377+$G$1,G377)</f>
        <v>-5.25</v>
      </c>
      <c r="H378" s="8">
        <f>IF(ABS($N$11*SQRT(-10*(E378-1)*$G$1/2))&lt;=1,H377-$G$1*TAN(ASIN($N$11*SQRT(-10*(E378-1)*$G$1/2))),H377)</f>
        <v>7.6260791635516245</v>
      </c>
      <c r="I378" s="8">
        <f>IF(ABS($N$11*SQRT(-10*(E378-1)*$G$1/2))&lt;=1,I377+$G$1,I377)</f>
        <v>-4.5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>
      <c r="A379" s="5"/>
      <c r="B379" s="5"/>
      <c r="C379" s="5"/>
      <c r="D379" s="5"/>
      <c r="E379" s="5"/>
      <c r="F379" s="10" t="e">
        <f>IF(E378&lt;=$F$1,11,F378)</f>
        <v>#REF!</v>
      </c>
      <c r="G379" s="10">
        <f>IF(E378&lt;=$F$1,G378,G378)</f>
        <v>-5.25</v>
      </c>
      <c r="H379" s="8">
        <f>H378</f>
        <v>7.6260791635516245</v>
      </c>
      <c r="I379" s="11">
        <f>I378</f>
        <v>-4.5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>
      <c r="A380" s="5"/>
      <c r="B380" s="5"/>
      <c r="C380" s="5"/>
      <c r="D380" s="5"/>
      <c r="E380" s="5">
        <f>E378+1</f>
        <v>189</v>
      </c>
      <c r="F380" s="7" t="e">
        <f>IF(E380&lt;=$F$1,F379,F442)</f>
        <v>#REF!</v>
      </c>
      <c r="G380" s="7">
        <f>IF(E380&lt;=$F$1,G379+$G$1,G379)</f>
        <v>-5.25</v>
      </c>
      <c r="H380" s="8">
        <f>IF(ABS($N$11*SQRT(-10*(E380-1)*$G$1/2))&lt;=1,H379-$G$1*TAN(ASIN($N$11*SQRT(-10*(E380-1)*$G$1/2))),H379)</f>
        <v>7.6260791635516245</v>
      </c>
      <c r="I380" s="8">
        <f>IF(ABS($N$11*SQRT(-10*(E380-1)*$G$1/2))&lt;=1,I379+$G$1,I379)</f>
        <v>-4.5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>
      <c r="A381" s="5"/>
      <c r="B381" s="5"/>
      <c r="C381" s="5"/>
      <c r="D381" s="5"/>
      <c r="E381" s="5"/>
      <c r="F381" s="7" t="e">
        <f>IF(E380&lt;=$F$1,0,F380)</f>
        <v>#REF!</v>
      </c>
      <c r="G381" s="7">
        <f>IF(E380&lt;=$F$1,G380,G380)</f>
        <v>-5.25</v>
      </c>
      <c r="H381" s="8">
        <f>H380</f>
        <v>7.6260791635516245</v>
      </c>
      <c r="I381" s="8">
        <f>I380</f>
        <v>-4.5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>
      <c r="A382" s="5"/>
      <c r="B382" s="5"/>
      <c r="C382" s="5"/>
      <c r="D382" s="5"/>
      <c r="E382" s="5">
        <f>E380+1</f>
        <v>190</v>
      </c>
      <c r="F382" s="7" t="e">
        <f>IF(E382&lt;=$F$1,0,F381)</f>
        <v>#REF!</v>
      </c>
      <c r="G382" s="7">
        <f>IF(E382&lt;=$F$1,G381+$G$1,G381)</f>
        <v>-5.25</v>
      </c>
      <c r="H382" s="8">
        <f>IF(ABS($N$11*SQRT(-10*(E382-1)*$G$1/2))&lt;=1,H381-$G$1*TAN(ASIN($N$11*SQRT(-10*(E382-1)*$G$1/2))),H381)</f>
        <v>7.6260791635516245</v>
      </c>
      <c r="I382" s="8">
        <f>IF(ABS($N$11*SQRT(-10*(E382-1)*$G$1/2))&lt;=1,I381+$G$1,I381)</f>
        <v>-4.5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>
      <c r="A383" s="5"/>
      <c r="B383" s="5"/>
      <c r="C383" s="5"/>
      <c r="D383" s="5"/>
      <c r="E383" s="5"/>
      <c r="F383" s="10" t="e">
        <f>IF(E382&lt;=$F$1,11,F382)</f>
        <v>#REF!</v>
      </c>
      <c r="G383" s="10">
        <f>IF(E382&lt;=$F$1,G382,G382)</f>
        <v>-5.25</v>
      </c>
      <c r="H383" s="8">
        <f>H382</f>
        <v>7.6260791635516245</v>
      </c>
      <c r="I383" s="11">
        <f>I382</f>
        <v>-4.5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>
      <c r="A384" s="5"/>
      <c r="B384" s="5"/>
      <c r="C384" s="5"/>
      <c r="D384" s="5"/>
      <c r="E384" s="5">
        <f>E382+1</f>
        <v>191</v>
      </c>
      <c r="F384" s="7" t="e">
        <f>IF(E384&lt;=$F$1,F383,F446)</f>
        <v>#REF!</v>
      </c>
      <c r="G384" s="7">
        <f>IF(E384&lt;=$F$1,G383+$G$1,G383)</f>
        <v>-5.25</v>
      </c>
      <c r="H384" s="8">
        <f>IF(ABS($N$11*SQRT(-10*(E384-1)*$G$1/2))&lt;=1,H383-$G$1*TAN(ASIN($N$11*SQRT(-10*(E384-1)*$G$1/2))),H383)</f>
        <v>7.6260791635516245</v>
      </c>
      <c r="I384" s="8">
        <f>IF(ABS($N$11*SQRT(-10*(E384-1)*$G$1/2))&lt;=1,I383+$G$1,I383)</f>
        <v>-4.5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>
      <c r="A385" s="5"/>
      <c r="B385" s="5"/>
      <c r="C385" s="5"/>
      <c r="D385" s="5"/>
      <c r="E385" s="5"/>
      <c r="F385" s="7" t="e">
        <f>IF(E384&lt;=$F$1,0,F384)</f>
        <v>#REF!</v>
      </c>
      <c r="G385" s="7">
        <f>IF(E384&lt;=$F$1,G384,G384)</f>
        <v>-5.25</v>
      </c>
      <c r="H385" s="8">
        <f>H384</f>
        <v>7.6260791635516245</v>
      </c>
      <c r="I385" s="8">
        <f>I384</f>
        <v>-4.5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>
      <c r="A386" s="5"/>
      <c r="B386" s="5"/>
      <c r="C386" s="5"/>
      <c r="D386" s="5"/>
      <c r="E386" s="5">
        <f>E384+1</f>
        <v>192</v>
      </c>
      <c r="F386" s="7" t="e">
        <f>IF(E386&lt;=$F$1,0,F385)</f>
        <v>#REF!</v>
      </c>
      <c r="G386" s="7">
        <f>IF(E386&lt;=$F$1,G385+$G$1,G385)</f>
        <v>-5.25</v>
      </c>
      <c r="H386" s="8">
        <f>IF(ABS($N$11*SQRT(-10*(E386-1)*$G$1/2))&lt;=1,H385-$G$1*TAN(ASIN($N$11*SQRT(-10*(E386-1)*$G$1/2))),H385)</f>
        <v>7.6260791635516245</v>
      </c>
      <c r="I386" s="8">
        <f>IF(ABS($N$11*SQRT(-10*(E386-1)*$G$1/2))&lt;=1,I385+$G$1,I385)</f>
        <v>-4.5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>
      <c r="A387" s="5"/>
      <c r="B387" s="5"/>
      <c r="C387" s="5"/>
      <c r="D387" s="5"/>
      <c r="E387" s="5"/>
      <c r="F387" s="10" t="e">
        <f>IF(E386&lt;=$F$1,11,F386)</f>
        <v>#REF!</v>
      </c>
      <c r="G387" s="10">
        <f>IF(E386&lt;=$F$1,G386,G386)</f>
        <v>-5.25</v>
      </c>
      <c r="H387" s="8">
        <f>H386</f>
        <v>7.6260791635516245</v>
      </c>
      <c r="I387" s="11">
        <f>I386</f>
        <v>-4.5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>
      <c r="A388" s="5"/>
      <c r="B388" s="5"/>
      <c r="C388" s="5"/>
      <c r="D388" s="5"/>
      <c r="E388" s="5">
        <f>E386+1</f>
        <v>193</v>
      </c>
      <c r="F388" s="7" t="e">
        <f>IF(E388&lt;=$F$1,F387,F450)</f>
        <v>#REF!</v>
      </c>
      <c r="G388" s="7">
        <f>IF(E388&lt;=$F$1,G387+$G$1,G387)</f>
        <v>-5.25</v>
      </c>
      <c r="H388" s="8">
        <f>IF(ABS($N$11*SQRT(-10*(E388-1)*$G$1/2))&lt;=1,H387-$G$1*TAN(ASIN($N$11*SQRT(-10*(E388-1)*$G$1/2))),H387)</f>
        <v>7.6260791635516245</v>
      </c>
      <c r="I388" s="8">
        <f>IF(ABS($N$11*SQRT(-10*(E388-1)*$G$1/2))&lt;=1,I387+$G$1,I387)</f>
        <v>-4.5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>
      <c r="A389" s="5"/>
      <c r="B389" s="5"/>
      <c r="C389" s="5"/>
      <c r="D389" s="5"/>
      <c r="E389" s="5"/>
      <c r="F389" s="7" t="e">
        <f>IF(E388&lt;=$F$1,0,F388)</f>
        <v>#REF!</v>
      </c>
      <c r="G389" s="7">
        <f>IF(E388&lt;=$F$1,G388,G388)</f>
        <v>-5.25</v>
      </c>
      <c r="H389" s="8">
        <f>H388</f>
        <v>7.6260791635516245</v>
      </c>
      <c r="I389" s="8">
        <f>I388</f>
        <v>-4.5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>
      <c r="A390" s="5"/>
      <c r="B390" s="5"/>
      <c r="C390" s="5"/>
      <c r="D390" s="5"/>
      <c r="E390" s="5">
        <f>E388+1</f>
        <v>194</v>
      </c>
      <c r="F390" s="7" t="e">
        <f>IF(E390&lt;=$F$1,0,F389)</f>
        <v>#REF!</v>
      </c>
      <c r="G390" s="7">
        <f>IF(E390&lt;=$F$1,G389+$G$1,G389)</f>
        <v>-5.25</v>
      </c>
      <c r="H390" s="8">
        <f>IF(ABS($N$11*SQRT(-10*(E390-1)*$G$1/2))&lt;=1,H389-$G$1*TAN(ASIN($N$11*SQRT(-10*(E390-1)*$G$1/2))),H389)</f>
        <v>7.6260791635516245</v>
      </c>
      <c r="I390" s="8">
        <f>IF(ABS($N$11*SQRT(-10*(E390-1)*$G$1/2))&lt;=1,I389+$G$1,I389)</f>
        <v>-4.5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>
      <c r="A391" s="5"/>
      <c r="B391" s="5"/>
      <c r="C391" s="5"/>
      <c r="D391" s="5"/>
      <c r="E391" s="5"/>
      <c r="F391" s="10" t="e">
        <f>IF(E390&lt;=$F$1,11,F390)</f>
        <v>#REF!</v>
      </c>
      <c r="G391" s="10">
        <f>IF(E390&lt;=$F$1,G390,G390)</f>
        <v>-5.25</v>
      </c>
      <c r="H391" s="8">
        <f>H390</f>
        <v>7.6260791635516245</v>
      </c>
      <c r="I391" s="11">
        <f>I390</f>
        <v>-4.5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>
      <c r="A392" s="5"/>
      <c r="B392" s="5"/>
      <c r="C392" s="5"/>
      <c r="D392" s="5"/>
      <c r="E392" s="5">
        <f>E390+1</f>
        <v>195</v>
      </c>
      <c r="F392" s="7" t="e">
        <f>IF(E392&lt;=$F$1,F391,F454)</f>
        <v>#REF!</v>
      </c>
      <c r="G392" s="7">
        <f>IF(E392&lt;=$F$1,G391+$G$1,G391)</f>
        <v>-5.25</v>
      </c>
      <c r="H392" s="8">
        <f>IF(ABS($N$11*SQRT(-10*(E392-1)*$G$1/2))&lt;=1,H391-$G$1*TAN(ASIN($N$11*SQRT(-10*(E392-1)*$G$1/2))),H391)</f>
        <v>7.6260791635516245</v>
      </c>
      <c r="I392" s="8">
        <f>IF(ABS($N$11*SQRT(-10*(E392-1)*$G$1/2))&lt;=1,I391+$G$1,I391)</f>
        <v>-4.5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>
      <c r="A393" s="5"/>
      <c r="B393" s="5"/>
      <c r="C393" s="5"/>
      <c r="D393" s="5"/>
      <c r="E393" s="5"/>
      <c r="F393" s="7" t="e">
        <f>IF(E392&lt;=$F$1,0,F392)</f>
        <v>#REF!</v>
      </c>
      <c r="G393" s="7">
        <f>IF(E392&lt;=$F$1,G392,G392)</f>
        <v>-5.25</v>
      </c>
      <c r="H393" s="8">
        <f>H392</f>
        <v>7.6260791635516245</v>
      </c>
      <c r="I393" s="8">
        <f>I392</f>
        <v>-4.5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>
      <c r="A394" s="5"/>
      <c r="B394" s="5"/>
      <c r="C394" s="5"/>
      <c r="D394" s="5"/>
      <c r="E394" s="5">
        <f>E392+1</f>
        <v>196</v>
      </c>
      <c r="F394" s="7" t="e">
        <f>IF(E394&lt;=$F$1,0,F393)</f>
        <v>#REF!</v>
      </c>
      <c r="G394" s="7">
        <f>IF(E394&lt;=$F$1,G393+$G$1,G393)</f>
        <v>-5.25</v>
      </c>
      <c r="H394" s="8">
        <f>IF(ABS($N$11*SQRT(-10*(E394-1)*$G$1/2))&lt;=1,H393-$G$1*TAN(ASIN($N$11*SQRT(-10*(E394-1)*$G$1/2))),H393)</f>
        <v>7.6260791635516245</v>
      </c>
      <c r="I394" s="8">
        <f>IF(ABS($N$11*SQRT(-10*(E394-1)*$G$1/2))&lt;=1,I393+$G$1,I393)</f>
        <v>-4.5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>
      <c r="A395" s="5"/>
      <c r="B395" s="5"/>
      <c r="C395" s="5"/>
      <c r="D395" s="5"/>
      <c r="E395" s="5"/>
      <c r="F395" s="10" t="e">
        <f>IF(E394&lt;=$F$1,11,F394)</f>
        <v>#REF!</v>
      </c>
      <c r="G395" s="10">
        <f>IF(E394&lt;=$F$1,G394,G394)</f>
        <v>-5.25</v>
      </c>
      <c r="H395" s="8">
        <f>H394</f>
        <v>7.6260791635516245</v>
      </c>
      <c r="I395" s="11">
        <f>I394</f>
        <v>-4.5</v>
      </c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>
      <c r="A396" s="5"/>
      <c r="B396" s="5"/>
      <c r="C396" s="5"/>
      <c r="D396" s="5"/>
      <c r="E396" s="5">
        <f>E394+1</f>
        <v>197</v>
      </c>
      <c r="F396" s="7" t="e">
        <f>IF(E396&lt;=$F$1,F395,F458)</f>
        <v>#REF!</v>
      </c>
      <c r="G396" s="7">
        <f>IF(E396&lt;=$F$1,G395+$G$1,G395)</f>
        <v>-5.25</v>
      </c>
      <c r="H396" s="8">
        <f>IF(ABS($N$11*SQRT(-10*(E396-1)*$G$1/2))&lt;=1,H395-$G$1*TAN(ASIN($N$11*SQRT(-10*(E396-1)*$G$1/2))),H395)</f>
        <v>7.6260791635516245</v>
      </c>
      <c r="I396" s="8">
        <f>IF(ABS($N$11*SQRT(-10*(E396-1)*$G$1/2))&lt;=1,I395+$G$1,I395)</f>
        <v>-4.5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>
      <c r="A397" s="5"/>
      <c r="B397" s="5"/>
      <c r="C397" s="5"/>
      <c r="D397" s="5"/>
      <c r="E397" s="5"/>
      <c r="F397" s="7" t="e">
        <f>IF(E396&lt;=$F$1,0,F396)</f>
        <v>#REF!</v>
      </c>
      <c r="G397" s="7">
        <f>IF(E396&lt;=$F$1,G396,G396)</f>
        <v>-5.25</v>
      </c>
      <c r="H397" s="8">
        <f>H396</f>
        <v>7.6260791635516245</v>
      </c>
      <c r="I397" s="8">
        <f>I396</f>
        <v>-4.5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>
      <c r="A398" s="5"/>
      <c r="B398" s="5"/>
      <c r="C398" s="5"/>
      <c r="D398" s="5"/>
      <c r="E398" s="5">
        <f>E396+1</f>
        <v>198</v>
      </c>
      <c r="F398" s="7" t="e">
        <f>IF(E398&lt;=$F$1,0,F397)</f>
        <v>#REF!</v>
      </c>
      <c r="G398" s="7">
        <f>IF(E398&lt;=$F$1,G397+$G$1,G397)</f>
        <v>-5.25</v>
      </c>
      <c r="H398" s="8">
        <f>IF(ABS($N$11*SQRT(-10*(E398-1)*$G$1/2))&lt;=1,H397-$G$1*TAN(ASIN($N$11*SQRT(-10*(E398-1)*$G$1/2))),H397)</f>
        <v>7.6260791635516245</v>
      </c>
      <c r="I398" s="8">
        <f>IF(ABS($N$11*SQRT(-10*(E398-1)*$G$1/2))&lt;=1,I397+$G$1,I397)</f>
        <v>-4.5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>
      <c r="A399" s="5"/>
      <c r="B399" s="5"/>
      <c r="C399" s="5"/>
      <c r="D399" s="5"/>
      <c r="E399" s="5"/>
      <c r="F399" s="10" t="e">
        <f>IF(E398&lt;=$F$1,11,F398)</f>
        <v>#REF!</v>
      </c>
      <c r="G399" s="10">
        <f>IF(E398&lt;=$F$1,G398,G398)</f>
        <v>-5.25</v>
      </c>
      <c r="H399" s="8">
        <f>H398</f>
        <v>7.6260791635516245</v>
      </c>
      <c r="I399" s="11">
        <f>I398</f>
        <v>-4.5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>
      <c r="A400" s="5"/>
      <c r="B400" s="5"/>
      <c r="C400" s="5"/>
      <c r="D400" s="5"/>
      <c r="E400" s="5">
        <f>E398+1</f>
        <v>199</v>
      </c>
      <c r="F400" s="7" t="e">
        <f>IF(E400&lt;=$F$1,F399,F462)</f>
        <v>#REF!</v>
      </c>
      <c r="G400" s="7">
        <f>IF(E400&lt;=$F$1,G399+$G$1,G399)</f>
        <v>-5.25</v>
      </c>
      <c r="H400" s="8">
        <f>IF(ABS($N$11*SQRT(-10*(E400-1)*$G$1/2))&lt;=1,H399-$G$1*TAN(ASIN($N$11*SQRT(-10*(E400-1)*$G$1/2))),H399)</f>
        <v>7.6260791635516245</v>
      </c>
      <c r="I400" s="8">
        <f>IF(ABS($N$11*SQRT(-10*(E400-1)*$G$1/2))&lt;=1,I399+$G$1,I399)</f>
        <v>-4.5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>
      <c r="A401" s="5"/>
      <c r="B401" s="5"/>
      <c r="C401" s="5"/>
      <c r="D401" s="5"/>
      <c r="E401" s="5"/>
      <c r="F401" s="7" t="e">
        <f>IF(E400&lt;=$F$1,0,F400)</f>
        <v>#REF!</v>
      </c>
      <c r="G401" s="7">
        <f>IF(E400&lt;=$F$1,G400,G400)</f>
        <v>-5.25</v>
      </c>
      <c r="H401" s="8">
        <f>H400</f>
        <v>7.6260791635516245</v>
      </c>
      <c r="I401" s="8">
        <f>I400</f>
        <v>-4.5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>
      <c r="A402" s="5"/>
      <c r="B402" s="5"/>
      <c r="C402" s="5"/>
      <c r="D402" s="5"/>
      <c r="E402" s="5">
        <f>E400+1</f>
        <v>200</v>
      </c>
      <c r="F402" s="7" t="e">
        <f>IF(E402&lt;=$F$1,0,F401)</f>
        <v>#REF!</v>
      </c>
      <c r="G402" s="7">
        <f>IF(E402&lt;=$F$1,G401+$G$1,G401)</f>
        <v>-5.25</v>
      </c>
      <c r="H402" s="8">
        <f>IF(ABS($N$11*SQRT(-10*(E402-1)*$G$1/2))&lt;=1,H401-$G$1*TAN(ASIN($N$11*SQRT(-10*(E402-1)*$G$1/2))),H401)</f>
        <v>7.6260791635516245</v>
      </c>
      <c r="I402" s="8">
        <f>IF(ABS($N$11*SQRT(-10*(E402-1)*$G$1/2))&lt;=1,I401+$G$1,I401)</f>
        <v>-4.5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>
      <c r="A403" s="5"/>
      <c r="B403" s="5"/>
      <c r="C403" s="5"/>
      <c r="D403" s="5"/>
      <c r="E403" s="5"/>
      <c r="F403" s="10" t="e">
        <f>IF(E402&lt;=$F$1,11,F402)</f>
        <v>#REF!</v>
      </c>
      <c r="G403" s="10">
        <f>IF(E402&lt;=$F$1,G402,G402)</f>
        <v>-5.25</v>
      </c>
      <c r="H403" s="8">
        <f>H402</f>
        <v>7.6260791635516245</v>
      </c>
      <c r="I403" s="11">
        <f>I402</f>
        <v>-4.5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>
      <c r="A404" s="5"/>
      <c r="B404" s="5"/>
      <c r="C404" s="5"/>
      <c r="D404" s="5"/>
      <c r="E404" s="5">
        <f>E402+1</f>
        <v>201</v>
      </c>
      <c r="F404" s="7" t="e">
        <f>IF(E404&lt;=$F$1,F403,F466)</f>
        <v>#REF!</v>
      </c>
      <c r="G404" s="7">
        <f>IF(E404&lt;=$F$1,G403+$G$1,G403)</f>
        <v>-5.25</v>
      </c>
      <c r="H404" s="8">
        <f>IF(ABS($N$11*SQRT(-10*(E404-1)*$G$1/2))&lt;=1,H403-$G$1*TAN(ASIN($N$11*SQRT(-10*(E404-1)*$G$1/2))),H403)</f>
        <v>7.6260791635516245</v>
      </c>
      <c r="I404" s="8">
        <f>IF(ABS($N$11*SQRT(-10*(E404-1)*$G$1/2))&lt;=1,I403+$G$1,I403)</f>
        <v>-4.5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>
      <c r="A405" s="5"/>
      <c r="B405" s="5"/>
      <c r="C405" s="5"/>
      <c r="D405" s="5"/>
      <c r="E405" s="5"/>
      <c r="F405" s="7" t="e">
        <f>IF(E404&lt;=$F$1,0,F404)</f>
        <v>#REF!</v>
      </c>
      <c r="G405" s="7">
        <f>IF(E404&lt;=$F$1,G404,G404)</f>
        <v>-5.25</v>
      </c>
      <c r="H405" s="8">
        <f>H404</f>
        <v>7.6260791635516245</v>
      </c>
      <c r="I405" s="8">
        <f>I404</f>
        <v>-4.5</v>
      </c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>
      <c r="A406" s="5"/>
      <c r="B406" s="5"/>
      <c r="C406" s="5"/>
      <c r="D406" s="5"/>
      <c r="E406" s="5">
        <f>E404+1</f>
        <v>202</v>
      </c>
      <c r="F406" s="7" t="e">
        <f>IF(E406&lt;=$F$1,0,F405)</f>
        <v>#REF!</v>
      </c>
      <c r="G406" s="7">
        <f>IF(E406&lt;=$F$1,G405+$G$1,G405)</f>
        <v>-5.25</v>
      </c>
      <c r="H406" s="8">
        <f>IF(ABS($N$11*SQRT(-10*(E406-1)*$G$1/2))&lt;=1,H405-$G$1*TAN(ASIN($N$11*SQRT(-10*(E406-1)*$G$1/2))),H405)</f>
        <v>7.6260791635516245</v>
      </c>
      <c r="I406" s="8">
        <f>IF(ABS($N$11*SQRT(-10*(E406-1)*$G$1/2))&lt;=1,I405+$G$1,I405)</f>
        <v>-4.5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>
      <c r="A407" s="5"/>
      <c r="B407" s="5"/>
      <c r="C407" s="5"/>
      <c r="D407" s="5"/>
      <c r="E407" s="5"/>
      <c r="F407" s="10" t="e">
        <f>IF(E406&lt;=$F$1,11,F406)</f>
        <v>#REF!</v>
      </c>
      <c r="G407" s="10">
        <f>IF(E406&lt;=$F$1,G406,G406)</f>
        <v>-5.25</v>
      </c>
      <c r="H407" s="8">
        <f>H406</f>
        <v>7.6260791635516245</v>
      </c>
      <c r="I407" s="11">
        <f>I406</f>
        <v>-4.5</v>
      </c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>
      <c r="A408" s="5"/>
      <c r="B408" s="5"/>
      <c r="C408" s="5"/>
      <c r="D408" s="5"/>
      <c r="E408" s="5">
        <f>E406+1</f>
        <v>203</v>
      </c>
      <c r="F408" s="7" t="e">
        <f>IF(E408&lt;=$F$1,F407,F470)</f>
        <v>#REF!</v>
      </c>
      <c r="G408" s="7">
        <f>IF(E408&lt;=$F$1,G407+$G$1,G407)</f>
        <v>-5.25</v>
      </c>
      <c r="H408" s="8">
        <f>IF(ABS($N$11*SQRT(-10*(E408-1)*$G$1/2))&lt;=1,H407-$G$1*TAN(ASIN($N$11*SQRT(-10*(E408-1)*$G$1/2))),H407)</f>
        <v>7.6260791635516245</v>
      </c>
      <c r="I408" s="8">
        <f>IF(ABS($N$11*SQRT(-10*(E408-1)*$G$1/2))&lt;=1,I407+$G$1,I407)</f>
        <v>-4.5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>
      <c r="A409" s="5"/>
      <c r="B409" s="5"/>
      <c r="C409" s="5"/>
      <c r="D409" s="5"/>
      <c r="E409" s="5"/>
      <c r="F409" s="7" t="e">
        <f>IF(E408&lt;=$F$1,0,F408)</f>
        <v>#REF!</v>
      </c>
      <c r="G409" s="7">
        <f>IF(E408&lt;=$F$1,G408,G408)</f>
        <v>-5.25</v>
      </c>
      <c r="H409" s="8">
        <f>H408</f>
        <v>7.6260791635516245</v>
      </c>
      <c r="I409" s="8">
        <f>I408</f>
        <v>-4.5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>
      <c r="A410" s="5"/>
      <c r="B410" s="5"/>
      <c r="C410" s="5"/>
      <c r="D410" s="5"/>
      <c r="E410" s="5">
        <f>E408+1</f>
        <v>204</v>
      </c>
      <c r="F410" s="7" t="e">
        <f>IF(E410&lt;=$F$1,0,F409)</f>
        <v>#REF!</v>
      </c>
      <c r="G410" s="7">
        <f>IF(E410&lt;=$F$1,G409+$G$1,G409)</f>
        <v>-5.25</v>
      </c>
      <c r="H410" s="8">
        <f>IF(ABS($N$11*SQRT(-10*(E410-1)*$G$1/2))&lt;=1,H409-$G$1*TAN(ASIN($N$11*SQRT(-10*(E410-1)*$G$1/2))),H409)</f>
        <v>7.6260791635516245</v>
      </c>
      <c r="I410" s="8">
        <f>IF(ABS($N$11*SQRT(-10*(E410-1)*$G$1/2))&lt;=1,I409+$G$1,I409)</f>
        <v>-4.5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>
      <c r="A411" s="5"/>
      <c r="B411" s="5"/>
      <c r="C411" s="5"/>
      <c r="D411" s="5"/>
      <c r="E411" s="5"/>
      <c r="F411" s="10" t="e">
        <f>IF(E410&lt;=$F$1,11,F410)</f>
        <v>#REF!</v>
      </c>
      <c r="G411" s="10">
        <f>IF(E410&lt;=$F$1,G410,G410)</f>
        <v>-5.25</v>
      </c>
      <c r="H411" s="8">
        <f>H410</f>
        <v>7.6260791635516245</v>
      </c>
      <c r="I411" s="11">
        <f>I410</f>
        <v>-4.5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>
      <c r="A412" s="5"/>
      <c r="B412" s="5"/>
      <c r="C412" s="5"/>
      <c r="D412" s="5"/>
      <c r="E412" s="5">
        <f>E410+1</f>
        <v>205</v>
      </c>
      <c r="F412" s="7" t="e">
        <f>IF(E412&lt;=$F$1,F411,F474)</f>
        <v>#REF!</v>
      </c>
      <c r="G412" s="7">
        <f>IF(E412&lt;=$F$1,G411+$G$1,G411)</f>
        <v>-5.25</v>
      </c>
      <c r="H412" s="8">
        <f>IF(ABS($N$11*SQRT(-10*(E412-1)*$G$1/2))&lt;=1,H411-$G$1*TAN(ASIN($N$11*SQRT(-10*(E412-1)*$G$1/2))),H411)</f>
        <v>7.6260791635516245</v>
      </c>
      <c r="I412" s="8">
        <f>IF(ABS($N$11*SQRT(-10*(E412-1)*$G$1/2))&lt;=1,I411+$G$1,I411)</f>
        <v>-4.5</v>
      </c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>
      <c r="A413" s="5"/>
      <c r="B413" s="5"/>
      <c r="C413" s="5"/>
      <c r="D413" s="5"/>
      <c r="E413" s="5"/>
      <c r="F413" s="7" t="e">
        <f>IF(E412&lt;=$F$1,0,F412)</f>
        <v>#REF!</v>
      </c>
      <c r="G413" s="7">
        <f>IF(E412&lt;=$F$1,G412,G412)</f>
        <v>-5.25</v>
      </c>
      <c r="H413" s="8">
        <f>H412</f>
        <v>7.6260791635516245</v>
      </c>
      <c r="I413" s="8">
        <f>I412</f>
        <v>-4.5</v>
      </c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>
      <c r="A414" s="5"/>
      <c r="B414" s="5"/>
      <c r="C414" s="5"/>
      <c r="D414" s="5"/>
      <c r="E414" s="5">
        <f>E412+1</f>
        <v>206</v>
      </c>
      <c r="F414" s="7" t="e">
        <f>IF(E414&lt;=$F$1,0,F413)</f>
        <v>#REF!</v>
      </c>
      <c r="G414" s="7">
        <f>IF(E414&lt;=$F$1,G413+$G$1,G413)</f>
        <v>-5.25</v>
      </c>
      <c r="H414" s="8">
        <f>IF(ABS($N$11*SQRT(-10*(E414-1)*$G$1/2))&lt;=1,H413-$G$1*TAN(ASIN($N$11*SQRT(-10*(E414-1)*$G$1/2))),H413)</f>
        <v>7.6260791635516245</v>
      </c>
      <c r="I414" s="8">
        <f>IF(ABS($N$11*SQRT(-10*(E414-1)*$G$1/2))&lt;=1,I413+$G$1,I413)</f>
        <v>-4.5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>
      <c r="A415" s="5"/>
      <c r="B415" s="5"/>
      <c r="C415" s="5"/>
      <c r="D415" s="5"/>
      <c r="E415" s="5"/>
      <c r="F415" s="10" t="e">
        <f>IF(E414&lt;=$F$1,11,F414)</f>
        <v>#REF!</v>
      </c>
      <c r="G415" s="10">
        <f>IF(E414&lt;=$F$1,G414,G414)</f>
        <v>-5.25</v>
      </c>
      <c r="H415" s="8">
        <f>H414</f>
        <v>7.6260791635516245</v>
      </c>
      <c r="I415" s="11">
        <f>I414</f>
        <v>-4.5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>
      <c r="A416" s="5"/>
      <c r="B416" s="5"/>
      <c r="C416" s="5"/>
      <c r="D416" s="5"/>
      <c r="E416" s="5">
        <f>E414+1</f>
        <v>207</v>
      </c>
      <c r="F416" s="7" t="e">
        <f>IF(E416&lt;=$F$1,F415,F478)</f>
        <v>#REF!</v>
      </c>
      <c r="G416" s="7">
        <f>IF(E416&lt;=$F$1,G415+$G$1,G415)</f>
        <v>-5.25</v>
      </c>
      <c r="H416" s="8">
        <f>IF(ABS($N$11*SQRT(-10*(E416-1)*$G$1/2))&lt;=1,H415-$G$1*TAN(ASIN($N$11*SQRT(-10*(E416-1)*$G$1/2))),H415)</f>
        <v>7.6260791635516245</v>
      </c>
      <c r="I416" s="8">
        <f>IF(ABS($N$11*SQRT(-10*(E416-1)*$G$1/2))&lt;=1,I415+$G$1,I415)</f>
        <v>-4.5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>
      <c r="A417" s="5"/>
      <c r="B417" s="5"/>
      <c r="C417" s="5"/>
      <c r="D417" s="5"/>
      <c r="E417" s="5"/>
      <c r="F417" s="7" t="e">
        <f>IF(E416&lt;=$F$1,0,F416)</f>
        <v>#REF!</v>
      </c>
      <c r="G417" s="7">
        <f>IF(E416&lt;=$F$1,G416,G416)</f>
        <v>-5.25</v>
      </c>
      <c r="H417" s="8">
        <f>H416</f>
        <v>7.6260791635516245</v>
      </c>
      <c r="I417" s="8">
        <f>I416</f>
        <v>-4.5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>
      <c r="A418" s="5"/>
      <c r="B418" s="5"/>
      <c r="C418" s="5"/>
      <c r="D418" s="5"/>
      <c r="E418" s="5">
        <f>E416+1</f>
        <v>208</v>
      </c>
      <c r="F418" s="7" t="e">
        <f>IF(E418&lt;=$F$1,0,F417)</f>
        <v>#REF!</v>
      </c>
      <c r="G418" s="7">
        <f>IF(E418&lt;=$F$1,G417+$G$1,G417)</f>
        <v>-5.25</v>
      </c>
      <c r="H418" s="8">
        <f>IF(ABS($N$11*SQRT(-10*(E418-1)*$G$1/2))&lt;=1,H417-$G$1*TAN(ASIN($N$11*SQRT(-10*(E418-1)*$G$1/2))),H417)</f>
        <v>7.6260791635516245</v>
      </c>
      <c r="I418" s="8">
        <f>IF(ABS($N$11*SQRT(-10*(E418-1)*$G$1/2))&lt;=1,I417+$G$1,I417)</f>
        <v>-4.5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>
      <c r="A419" s="5"/>
      <c r="B419" s="5"/>
      <c r="C419" s="5"/>
      <c r="D419" s="5"/>
      <c r="E419" s="5"/>
      <c r="F419" s="10" t="e">
        <f>IF(E418&lt;=$F$1,11,F418)</f>
        <v>#REF!</v>
      </c>
      <c r="G419" s="10">
        <f>IF(E418&lt;=$F$1,G418,G418)</f>
        <v>-5.25</v>
      </c>
      <c r="H419" s="8">
        <f>H418</f>
        <v>7.6260791635516245</v>
      </c>
      <c r="I419" s="11">
        <f>I418</f>
        <v>-4.5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>
      <c r="A420" s="5"/>
      <c r="B420" s="5"/>
      <c r="C420" s="5"/>
      <c r="D420" s="5"/>
      <c r="E420" s="5">
        <f>E418+1</f>
        <v>209</v>
      </c>
      <c r="F420" s="7" t="e">
        <f>IF(E420&lt;=$F$1,F419,F482)</f>
        <v>#REF!</v>
      </c>
      <c r="G420" s="7">
        <f>IF(E420&lt;=$F$1,G419+$G$1,G419)</f>
        <v>-5.25</v>
      </c>
      <c r="H420" s="8">
        <f>IF(ABS($N$11*SQRT(-10*(E420-1)*$G$1/2))&lt;=1,H419-$G$1*TAN(ASIN($N$11*SQRT(-10*(E420-1)*$G$1/2))),H419)</f>
        <v>7.6260791635516245</v>
      </c>
      <c r="I420" s="8">
        <f>IF(ABS($N$11*SQRT(-10*(E420-1)*$G$1/2))&lt;=1,I419+$G$1,I419)</f>
        <v>-4.5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>
      <c r="A421" s="5"/>
      <c r="B421" s="5"/>
      <c r="C421" s="5"/>
      <c r="D421" s="5"/>
      <c r="E421" s="5"/>
      <c r="F421" s="7" t="e">
        <f>IF(E420&lt;=$F$1,0,F420)</f>
        <v>#REF!</v>
      </c>
      <c r="G421" s="7">
        <f>IF(E420&lt;=$F$1,G420,G420)</f>
        <v>-5.25</v>
      </c>
      <c r="H421" s="8">
        <f>H420</f>
        <v>7.6260791635516245</v>
      </c>
      <c r="I421" s="8">
        <f>I420</f>
        <v>-4.5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>
      <c r="A422" s="5"/>
      <c r="B422" s="5"/>
      <c r="C422" s="5"/>
      <c r="D422" s="5"/>
      <c r="E422" s="5">
        <f>E420+1</f>
        <v>210</v>
      </c>
      <c r="F422" s="7" t="e">
        <f>IF(E422&lt;=$F$1,0,F421)</f>
        <v>#REF!</v>
      </c>
      <c r="G422" s="7">
        <f>IF(E422&lt;=$F$1,G421+$G$1,G421)</f>
        <v>-5.25</v>
      </c>
      <c r="H422" s="8">
        <f>IF(ABS($N$11*SQRT(-10*(E422-1)*$G$1/2))&lt;=1,H421-$G$1*TAN(ASIN($N$11*SQRT(-10*(E422-1)*$G$1/2))),H421)</f>
        <v>7.6260791635516245</v>
      </c>
      <c r="I422" s="8">
        <f>IF(ABS($N$11*SQRT(-10*(E422-1)*$G$1/2))&lt;=1,I421+$G$1,I421)</f>
        <v>-4.5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>
      <c r="A423" s="5"/>
      <c r="B423" s="5"/>
      <c r="C423" s="5"/>
      <c r="D423" s="5"/>
      <c r="E423" s="5"/>
      <c r="F423" s="10" t="e">
        <f>IF(E422&lt;=$F$1,11,F422)</f>
        <v>#REF!</v>
      </c>
      <c r="G423" s="10">
        <f>IF(E422&lt;=$F$1,G422,G422)</f>
        <v>-5.25</v>
      </c>
      <c r="H423" s="8">
        <f>H422</f>
        <v>7.6260791635516245</v>
      </c>
      <c r="I423" s="11">
        <f>I422</f>
        <v>-4.5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>
      <c r="A424" s="5"/>
      <c r="B424" s="5"/>
      <c r="C424" s="5"/>
      <c r="D424" s="5"/>
      <c r="E424" s="5">
        <f>E422+1</f>
        <v>211</v>
      </c>
      <c r="F424" s="7" t="e">
        <f>IF(E424&lt;=$F$1,F423,F486)</f>
        <v>#REF!</v>
      </c>
      <c r="G424" s="7">
        <f>IF(E424&lt;=$F$1,G423+$G$1,G423)</f>
        <v>-5.25</v>
      </c>
      <c r="H424" s="8">
        <f>IF(ABS($N$11*SQRT(-10*(E424-1)*$G$1/2))&lt;=1,H423-$G$1*TAN(ASIN($N$11*SQRT(-10*(E424-1)*$G$1/2))),H423)</f>
        <v>7.6260791635516245</v>
      </c>
      <c r="I424" s="8">
        <f>IF(ABS($N$11*SQRT(-10*(E424-1)*$G$1/2))&lt;=1,I423+$G$1,I423)</f>
        <v>-4.5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>
      <c r="A425" s="5"/>
      <c r="B425" s="5"/>
      <c r="C425" s="5"/>
      <c r="D425" s="5"/>
      <c r="E425" s="5"/>
      <c r="F425" s="7" t="e">
        <f>IF(E424&lt;=$F$1,0,F424)</f>
        <v>#REF!</v>
      </c>
      <c r="G425" s="7">
        <f>IF(E424&lt;=$F$1,G424,G424)</f>
        <v>-5.25</v>
      </c>
      <c r="H425" s="8">
        <f>H424</f>
        <v>7.6260791635516245</v>
      </c>
      <c r="I425" s="8">
        <f>I424</f>
        <v>-4.5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>
      <c r="A426" s="5"/>
      <c r="B426" s="5"/>
      <c r="C426" s="5"/>
      <c r="D426" s="5"/>
      <c r="E426" s="5">
        <f>E424+1</f>
        <v>212</v>
      </c>
      <c r="F426" s="7" t="e">
        <f>IF(E426&lt;=$F$1,0,F425)</f>
        <v>#REF!</v>
      </c>
      <c r="G426" s="7">
        <f>IF(E426&lt;=$F$1,G425+$G$1,G425)</f>
        <v>-5.25</v>
      </c>
      <c r="H426" s="8">
        <f>IF(ABS($N$11*SQRT(-10*(E426-1)*$G$1/2))&lt;=1,H425-$G$1*TAN(ASIN($N$11*SQRT(-10*(E426-1)*$G$1/2))),H425)</f>
        <v>7.6260791635516245</v>
      </c>
      <c r="I426" s="8">
        <f>IF(ABS($N$11*SQRT(-10*(E426-1)*$G$1/2))&lt;=1,I425+$G$1,I425)</f>
        <v>-4.5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>
      <c r="A427" s="5"/>
      <c r="B427" s="5"/>
      <c r="C427" s="5"/>
      <c r="D427" s="5"/>
      <c r="E427" s="5"/>
      <c r="F427" s="10" t="e">
        <f>IF(E426&lt;=$F$1,11,F426)</f>
        <v>#REF!</v>
      </c>
      <c r="G427" s="10">
        <f>IF(E426&lt;=$F$1,G426,G426)</f>
        <v>-5.25</v>
      </c>
      <c r="H427" s="8">
        <f>H426</f>
        <v>7.6260791635516245</v>
      </c>
      <c r="I427" s="11">
        <f>I426</f>
        <v>-4.5</v>
      </c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>
      <c r="A428" s="5"/>
      <c r="B428" s="5"/>
      <c r="C428" s="5"/>
      <c r="D428" s="5"/>
      <c r="E428" s="5">
        <f>E426+1</f>
        <v>213</v>
      </c>
      <c r="F428" s="7" t="e">
        <f>IF(E428&lt;=$F$1,F427,F490)</f>
        <v>#REF!</v>
      </c>
      <c r="G428" s="7">
        <f>IF(E428&lt;=$F$1,G427+$G$1,G427)</f>
        <v>-5.25</v>
      </c>
      <c r="H428" s="8">
        <f>IF(ABS($N$11*SQRT(-10*(E428-1)*$G$1/2))&lt;=1,H427-$G$1*TAN(ASIN($N$11*SQRT(-10*(E428-1)*$G$1/2))),H427)</f>
        <v>7.6260791635516245</v>
      </c>
      <c r="I428" s="8">
        <f>IF(ABS($N$11*SQRT(-10*(E428-1)*$G$1/2))&lt;=1,I427+$G$1,I427)</f>
        <v>-4.5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>
      <c r="A429" s="5"/>
      <c r="B429" s="5"/>
      <c r="C429" s="5"/>
      <c r="D429" s="5"/>
      <c r="E429" s="5"/>
      <c r="F429" s="7" t="e">
        <f>IF(E428&lt;=$F$1,0,F428)</f>
        <v>#REF!</v>
      </c>
      <c r="G429" s="7">
        <f>IF(E428&lt;=$F$1,G428,G428)</f>
        <v>-5.25</v>
      </c>
      <c r="H429" s="8">
        <f>H428</f>
        <v>7.6260791635516245</v>
      </c>
      <c r="I429" s="8">
        <f>I428</f>
        <v>-4.5</v>
      </c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>
      <c r="A430" s="5"/>
      <c r="B430" s="5"/>
      <c r="C430" s="5"/>
      <c r="D430" s="5"/>
      <c r="E430" s="5">
        <f>E428+1</f>
        <v>214</v>
      </c>
      <c r="F430" s="7" t="e">
        <f>IF(E430&lt;=$F$1,0,F429)</f>
        <v>#REF!</v>
      </c>
      <c r="G430" s="7">
        <f>IF(E430&lt;=$F$1,G429+$G$1,G429)</f>
        <v>-5.25</v>
      </c>
      <c r="H430" s="8">
        <f>IF(ABS($N$11*SQRT(-10*(E430-1)*$G$1/2))&lt;=1,H429-$G$1*TAN(ASIN($N$11*SQRT(-10*(E430-1)*$G$1/2))),H429)</f>
        <v>7.6260791635516245</v>
      </c>
      <c r="I430" s="8">
        <f>IF(ABS($N$11*SQRT(-10*(E430-1)*$G$1/2))&lt;=1,I429+$G$1,I429)</f>
        <v>-4.5</v>
      </c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>
      <c r="A431" s="5"/>
      <c r="B431" s="5"/>
      <c r="C431" s="5"/>
      <c r="D431" s="5"/>
      <c r="E431" s="5"/>
      <c r="F431" s="10" t="e">
        <f>IF(E430&lt;=$F$1,11,F430)</f>
        <v>#REF!</v>
      </c>
      <c r="G431" s="10">
        <f>IF(E430&lt;=$F$1,G430,G430)</f>
        <v>-5.25</v>
      </c>
      <c r="H431" s="8">
        <f>H430</f>
        <v>7.6260791635516245</v>
      </c>
      <c r="I431" s="11">
        <f>I430</f>
        <v>-4.5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>
      <c r="A432" s="5"/>
      <c r="B432" s="5"/>
      <c r="C432" s="5"/>
      <c r="D432" s="5"/>
      <c r="E432" s="5">
        <f>E430+1</f>
        <v>215</v>
      </c>
      <c r="F432" s="7" t="e">
        <f>IF(E432&lt;=$F$1,F431,F494)</f>
        <v>#REF!</v>
      </c>
      <c r="G432" s="7">
        <f>IF(E432&lt;=$F$1,G431+$G$1,G431)</f>
        <v>-5.25</v>
      </c>
      <c r="H432" s="8">
        <f>IF(ABS($N$11*SQRT(-10*(E432-1)*$G$1/2))&lt;=1,H431-$G$1*TAN(ASIN($N$11*SQRT(-10*(E432-1)*$G$1/2))),H431)</f>
        <v>7.6260791635516245</v>
      </c>
      <c r="I432" s="8">
        <f>IF(ABS($N$11*SQRT(-10*(E432-1)*$G$1/2))&lt;=1,I431+$G$1,I431)</f>
        <v>-4.5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>
      <c r="A433" s="5"/>
      <c r="B433" s="5"/>
      <c r="C433" s="5"/>
      <c r="D433" s="5"/>
      <c r="E433" s="5"/>
      <c r="F433" s="7" t="e">
        <f>IF(E432&lt;=$F$1,0,F432)</f>
        <v>#REF!</v>
      </c>
      <c r="G433" s="7">
        <f>IF(E432&lt;=$F$1,G432,G432)</f>
        <v>-5.25</v>
      </c>
      <c r="H433" s="8">
        <f>H432</f>
        <v>7.6260791635516245</v>
      </c>
      <c r="I433" s="8">
        <f>I432</f>
        <v>-4.5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>
      <c r="A434" s="5"/>
      <c r="B434" s="5"/>
      <c r="C434" s="5"/>
      <c r="D434" s="5"/>
      <c r="E434" s="5">
        <f>E432+1</f>
        <v>216</v>
      </c>
      <c r="F434" s="7" t="e">
        <f>IF(E434&lt;=$F$1,0,F433)</f>
        <v>#REF!</v>
      </c>
      <c r="G434" s="7">
        <f>IF(E434&lt;=$F$1,G433+$G$1,G433)</f>
        <v>-5.25</v>
      </c>
      <c r="H434" s="8">
        <f>IF(ABS($N$11*SQRT(-10*(E434-1)*$G$1/2))&lt;=1,H433-$G$1*TAN(ASIN($N$11*SQRT(-10*(E434-1)*$G$1/2))),H433)</f>
        <v>7.6260791635516245</v>
      </c>
      <c r="I434" s="8">
        <f>IF(ABS($N$11*SQRT(-10*(E434-1)*$G$1/2))&lt;=1,I433+$G$1,I433)</f>
        <v>-4.5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>
      <c r="A435" s="5"/>
      <c r="B435" s="5"/>
      <c r="C435" s="5"/>
      <c r="D435" s="5"/>
      <c r="E435" s="5"/>
      <c r="F435" s="10" t="e">
        <f>IF(E434&lt;=$F$1,11,F434)</f>
        <v>#REF!</v>
      </c>
      <c r="G435" s="10">
        <f>IF(E434&lt;=$F$1,G434,G434)</f>
        <v>-5.25</v>
      </c>
      <c r="H435" s="8">
        <f>H434</f>
        <v>7.6260791635516245</v>
      </c>
      <c r="I435" s="11">
        <f>I434</f>
        <v>-4.5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>
      <c r="A436" s="5"/>
      <c r="B436" s="5"/>
      <c r="C436" s="5"/>
      <c r="D436" s="5"/>
      <c r="E436" s="5">
        <f>E434+1</f>
        <v>217</v>
      </c>
      <c r="F436" s="7" t="e">
        <f>IF(E436&lt;=$F$1,F435,F498)</f>
        <v>#REF!</v>
      </c>
      <c r="G436" s="7">
        <f>IF(E436&lt;=$F$1,G435+$G$1,G435)</f>
        <v>-5.25</v>
      </c>
      <c r="H436" s="8">
        <f>IF(ABS($N$11*SQRT(-10*(E436-1)*$G$1/2))&lt;=1,H435-$G$1*TAN(ASIN($N$11*SQRT(-10*(E436-1)*$G$1/2))),H435)</f>
        <v>7.6260791635516245</v>
      </c>
      <c r="I436" s="8">
        <f>IF(ABS($N$11*SQRT(-10*(E436-1)*$G$1/2))&lt;=1,I435+$G$1,I435)</f>
        <v>-4.5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>
      <c r="A437" s="5"/>
      <c r="B437" s="5"/>
      <c r="C437" s="5"/>
      <c r="D437" s="5"/>
      <c r="E437" s="5"/>
      <c r="F437" s="7" t="e">
        <f>IF(E436&lt;=$F$1,0,F436)</f>
        <v>#REF!</v>
      </c>
      <c r="G437" s="7">
        <f>IF(E436&lt;=$F$1,G436,G436)</f>
        <v>-5.25</v>
      </c>
      <c r="H437" s="8">
        <f>H436</f>
        <v>7.6260791635516245</v>
      </c>
      <c r="I437" s="8">
        <f>I436</f>
        <v>-4.5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>
      <c r="A438" s="5"/>
      <c r="B438" s="5"/>
      <c r="C438" s="5"/>
      <c r="D438" s="5"/>
      <c r="E438" s="5">
        <f>E436+1</f>
        <v>218</v>
      </c>
      <c r="F438" s="7" t="e">
        <f>IF(E438&lt;=$F$1,0,F437)</f>
        <v>#REF!</v>
      </c>
      <c r="G438" s="7">
        <f>IF(E438&lt;=$F$1,G437+$G$1,G437)</f>
        <v>-5.25</v>
      </c>
      <c r="H438" s="8">
        <f>IF(ABS($N$11*SQRT(-10*(E438-1)*$G$1/2))&lt;=1,H437-$G$1*TAN(ASIN($N$11*SQRT(-10*(E438-1)*$G$1/2))),H437)</f>
        <v>7.6260791635516245</v>
      </c>
      <c r="I438" s="8">
        <f>IF(ABS($N$11*SQRT(-10*(E438-1)*$G$1/2))&lt;=1,I437+$G$1,I437)</f>
        <v>-4.5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>
      <c r="A439" s="5"/>
      <c r="B439" s="5"/>
      <c r="C439" s="5"/>
      <c r="D439" s="5"/>
      <c r="E439" s="5"/>
      <c r="F439" s="10" t="e">
        <f>IF(E438&lt;=$F$1,11,F438)</f>
        <v>#REF!</v>
      </c>
      <c r="G439" s="10">
        <f>IF(E438&lt;=$F$1,G438,G438)</f>
        <v>-5.25</v>
      </c>
      <c r="H439" s="8">
        <f>H438</f>
        <v>7.6260791635516245</v>
      </c>
      <c r="I439" s="11">
        <f>I438</f>
        <v>-4.5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>
      <c r="A440" s="5"/>
      <c r="B440" s="5"/>
      <c r="C440" s="5"/>
      <c r="D440" s="5"/>
      <c r="E440" s="5">
        <f>E438+1</f>
        <v>219</v>
      </c>
      <c r="F440" s="7" t="e">
        <f>IF(E440&lt;=$F$1,F439,F502)</f>
        <v>#REF!</v>
      </c>
      <c r="G440" s="7">
        <f>IF(E440&lt;=$F$1,G439+$G$1,G439)</f>
        <v>-5.25</v>
      </c>
      <c r="H440" s="8">
        <f>IF(ABS($N$11*SQRT(-10*(E440-1)*$G$1/2))&lt;=1,H439-$G$1*TAN(ASIN($N$11*SQRT(-10*(E440-1)*$G$1/2))),H439)</f>
        <v>7.6260791635516245</v>
      </c>
      <c r="I440" s="8">
        <f>IF(ABS($N$11*SQRT(-10*(E440-1)*$G$1/2))&lt;=1,I439+$G$1,I439)</f>
        <v>-4.5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>
      <c r="A441" s="5"/>
      <c r="B441" s="5"/>
      <c r="C441" s="5"/>
      <c r="D441" s="5"/>
      <c r="E441" s="5"/>
      <c r="F441" s="7" t="e">
        <f>IF(E440&lt;=$F$1,0,F440)</f>
        <v>#REF!</v>
      </c>
      <c r="G441" s="7">
        <f>IF(E440&lt;=$F$1,G440,G440)</f>
        <v>-5.25</v>
      </c>
      <c r="H441" s="8">
        <f>H440</f>
        <v>7.6260791635516245</v>
      </c>
      <c r="I441" s="8">
        <f>I440</f>
        <v>-4.5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>
      <c r="A442" s="5"/>
      <c r="B442" s="5"/>
      <c r="C442" s="5"/>
      <c r="D442" s="5"/>
      <c r="E442" s="5">
        <f>E440+1</f>
        <v>220</v>
      </c>
      <c r="F442" s="7" t="e">
        <f>IF(E442&lt;=$F$1,0,F441)</f>
        <v>#REF!</v>
      </c>
      <c r="G442" s="7">
        <f>IF(E442&lt;=$F$1,G441+$G$1,G441)</f>
        <v>-5.25</v>
      </c>
      <c r="H442" s="8">
        <f>IF(ABS($N$11*SQRT(-10*(E442-1)*$G$1/2))&lt;=1,H441-$G$1*TAN(ASIN($N$11*SQRT(-10*(E442-1)*$G$1/2))),H441)</f>
        <v>7.6260791635516245</v>
      </c>
      <c r="I442" s="8">
        <f>IF(ABS($N$11*SQRT(-10*(E442-1)*$G$1/2))&lt;=1,I441+$G$1,I441)</f>
        <v>-4.5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>
      <c r="A443" s="5"/>
      <c r="B443" s="5"/>
      <c r="C443" s="5"/>
      <c r="D443" s="5"/>
      <c r="E443" s="5"/>
      <c r="F443" s="10" t="e">
        <f>IF(E442&lt;=$F$1,11,F442)</f>
        <v>#REF!</v>
      </c>
      <c r="G443" s="10">
        <f>IF(E442&lt;=$F$1,G442,G442)</f>
        <v>-5.25</v>
      </c>
      <c r="H443" s="8">
        <f>H442</f>
        <v>7.6260791635516245</v>
      </c>
      <c r="I443" s="11">
        <f>I442</f>
        <v>-4.5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>
      <c r="A444" s="5"/>
      <c r="B444" s="5"/>
      <c r="C444" s="5"/>
      <c r="D444" s="5"/>
      <c r="E444" s="5">
        <f>E442+1</f>
        <v>221</v>
      </c>
      <c r="F444" s="7" t="e">
        <f>IF(E444&lt;=$F$1,F443,F506)</f>
        <v>#REF!</v>
      </c>
      <c r="G444" s="7">
        <f>IF(E444&lt;=$F$1,G443+$G$1,G443)</f>
        <v>-5.25</v>
      </c>
      <c r="H444" s="8">
        <f>IF(ABS($N$11*SQRT(-10*(E444-1)*$G$1/2))&lt;=1,H443-$G$1*TAN(ASIN($N$11*SQRT(-10*(E444-1)*$G$1/2))),H443)</f>
        <v>7.6260791635516245</v>
      </c>
      <c r="I444" s="8">
        <f>IF(ABS($N$11*SQRT(-10*(E444-1)*$G$1/2))&lt;=1,I443+$G$1,I443)</f>
        <v>-4.5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>
      <c r="A445" s="5"/>
      <c r="B445" s="5"/>
      <c r="C445" s="5"/>
      <c r="D445" s="5"/>
      <c r="E445" s="5"/>
      <c r="F445" s="7" t="e">
        <f>IF(E444&lt;=$F$1,0,F444)</f>
        <v>#REF!</v>
      </c>
      <c r="G445" s="7">
        <f>IF(E444&lt;=$F$1,G444,G444)</f>
        <v>-5.25</v>
      </c>
      <c r="H445" s="8">
        <f>H444</f>
        <v>7.6260791635516245</v>
      </c>
      <c r="I445" s="8">
        <f>I444</f>
        <v>-4.5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>
      <c r="A446" s="5"/>
      <c r="B446" s="5"/>
      <c r="C446" s="5"/>
      <c r="D446" s="5"/>
      <c r="E446" s="5">
        <f>E444+1</f>
        <v>222</v>
      </c>
      <c r="F446" s="7" t="e">
        <f>IF(E446&lt;=$F$1,0,F445)</f>
        <v>#REF!</v>
      </c>
      <c r="G446" s="7">
        <f>IF(E446&lt;=$F$1,G445+$G$1,G445)</f>
        <v>-5.25</v>
      </c>
      <c r="H446" s="8">
        <f>IF(ABS($N$11*SQRT(-10*(E446-1)*$G$1/2))&lt;=1,H445-$G$1*TAN(ASIN($N$11*SQRT(-10*(E446-1)*$G$1/2))),H445)</f>
        <v>7.6260791635516245</v>
      </c>
      <c r="I446" s="8">
        <f>IF(ABS($N$11*SQRT(-10*(E446-1)*$G$1/2))&lt;=1,I445+$G$1,I445)</f>
        <v>-4.5</v>
      </c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>
      <c r="A447" s="5"/>
      <c r="B447" s="5"/>
      <c r="C447" s="5"/>
      <c r="D447" s="5"/>
      <c r="E447" s="5"/>
      <c r="F447" s="10" t="e">
        <f>IF(E446&lt;=$F$1,11,F446)</f>
        <v>#REF!</v>
      </c>
      <c r="G447" s="10">
        <f>IF(E446&lt;=$F$1,G446,G446)</f>
        <v>-5.25</v>
      </c>
      <c r="H447" s="8">
        <f>H446</f>
        <v>7.6260791635516245</v>
      </c>
      <c r="I447" s="11">
        <f>I446</f>
        <v>-4.5</v>
      </c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>
      <c r="A448" s="5"/>
      <c r="B448" s="5"/>
      <c r="C448" s="5"/>
      <c r="D448" s="5"/>
      <c r="E448" s="5">
        <f>E446+1</f>
        <v>223</v>
      </c>
      <c r="F448" s="7" t="e">
        <f>IF(E448&lt;=$F$1,F447,F510)</f>
        <v>#REF!</v>
      </c>
      <c r="G448" s="7">
        <f>IF(E448&lt;=$F$1,G447+$G$1,G447)</f>
        <v>-5.25</v>
      </c>
      <c r="H448" s="8">
        <f>IF(ABS($N$11*SQRT(-10*(E448-1)*$G$1/2))&lt;=1,H447-$G$1*TAN(ASIN($N$11*SQRT(-10*(E448-1)*$G$1/2))),H447)</f>
        <v>7.6260791635516245</v>
      </c>
      <c r="I448" s="8">
        <f>IF(ABS($N$11*SQRT(-10*(E448-1)*$G$1/2))&lt;=1,I447+$G$1,I447)</f>
        <v>-4.5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>
      <c r="A449" s="5"/>
      <c r="B449" s="5"/>
      <c r="C449" s="5"/>
      <c r="D449" s="5"/>
      <c r="E449" s="5"/>
      <c r="F449" s="7" t="e">
        <f>IF(E448&lt;=$F$1,0,F448)</f>
        <v>#REF!</v>
      </c>
      <c r="G449" s="7">
        <f>IF(E448&lt;=$F$1,G448,G448)</f>
        <v>-5.25</v>
      </c>
      <c r="H449" s="8">
        <f>H448</f>
        <v>7.6260791635516245</v>
      </c>
      <c r="I449" s="8">
        <f>I448</f>
        <v>-4.5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>
      <c r="A450" s="5"/>
      <c r="B450" s="5"/>
      <c r="C450" s="5"/>
      <c r="D450" s="5"/>
      <c r="E450" s="5">
        <f>E448+1</f>
        <v>224</v>
      </c>
      <c r="F450" s="7" t="e">
        <f>IF(E450&lt;=$F$1,0,F449)</f>
        <v>#REF!</v>
      </c>
      <c r="G450" s="7">
        <f>IF(E450&lt;=$F$1,G449+$G$1,G449)</f>
        <v>-5.25</v>
      </c>
      <c r="H450" s="8">
        <f>IF(ABS($N$11*SQRT(-10*(E450-1)*$G$1/2))&lt;=1,H449-$G$1*TAN(ASIN($N$11*SQRT(-10*(E450-1)*$G$1/2))),H449)</f>
        <v>7.6260791635516245</v>
      </c>
      <c r="I450" s="8">
        <f>IF(ABS($N$11*SQRT(-10*(E450-1)*$G$1/2))&lt;=1,I449+$G$1,I449)</f>
        <v>-4.5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>
      <c r="A451" s="5"/>
      <c r="B451" s="5"/>
      <c r="C451" s="5"/>
      <c r="D451" s="5"/>
      <c r="E451" s="5"/>
      <c r="F451" s="10" t="e">
        <f>IF(E450&lt;=$F$1,11,F450)</f>
        <v>#REF!</v>
      </c>
      <c r="G451" s="10">
        <f>IF(E450&lt;=$F$1,G450,G450)</f>
        <v>-5.25</v>
      </c>
      <c r="H451" s="8">
        <f>H450</f>
        <v>7.6260791635516245</v>
      </c>
      <c r="I451" s="11">
        <f>I450</f>
        <v>-4.5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>
      <c r="A452" s="5"/>
      <c r="B452" s="5"/>
      <c r="C452" s="5"/>
      <c r="D452" s="5"/>
      <c r="E452" s="5">
        <f>E450+1</f>
        <v>225</v>
      </c>
      <c r="F452" s="7" t="e">
        <f>IF(E452&lt;=$F$1,F451,F514)</f>
        <v>#REF!</v>
      </c>
      <c r="G452" s="7">
        <f>IF(E452&lt;=$F$1,G451+$G$1,G451)</f>
        <v>-5.25</v>
      </c>
      <c r="H452" s="8">
        <f>IF(ABS($N$11*SQRT(-10*(E452-1)*$G$1/2))&lt;=1,H451-$G$1*TAN(ASIN($N$11*SQRT(-10*(E452-1)*$G$1/2))),H451)</f>
        <v>7.6260791635516245</v>
      </c>
      <c r="I452" s="8">
        <f>IF(ABS($N$11*SQRT(-10*(E452-1)*$G$1/2))&lt;=1,I451+$G$1,I451)</f>
        <v>-4.5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>
      <c r="A453" s="5"/>
      <c r="B453" s="5"/>
      <c r="C453" s="5"/>
      <c r="D453" s="5"/>
      <c r="E453" s="5"/>
      <c r="F453" s="7" t="e">
        <f>IF(E452&lt;=$F$1,0,F452)</f>
        <v>#REF!</v>
      </c>
      <c r="G453" s="7">
        <f>IF(E452&lt;=$F$1,G452,G452)</f>
        <v>-5.25</v>
      </c>
      <c r="H453" s="8">
        <f>H452</f>
        <v>7.6260791635516245</v>
      </c>
      <c r="I453" s="8">
        <f>I452</f>
        <v>-4.5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>
      <c r="A454" s="5"/>
      <c r="B454" s="5"/>
      <c r="C454" s="5"/>
      <c r="D454" s="5"/>
      <c r="E454" s="5">
        <f>E452+1</f>
        <v>226</v>
      </c>
      <c r="F454" s="7" t="e">
        <f>IF(E454&lt;=$F$1,0,F453)</f>
        <v>#REF!</v>
      </c>
      <c r="G454" s="7">
        <f>IF(E454&lt;=$F$1,G453+$G$1,G453)</f>
        <v>-5.25</v>
      </c>
      <c r="H454" s="8">
        <f>IF(ABS($N$11*SQRT(-10*(E454-1)*$G$1/2))&lt;=1,H453-$G$1*TAN(ASIN($N$11*SQRT(-10*(E454-1)*$G$1/2))),H453)</f>
        <v>7.6260791635516245</v>
      </c>
      <c r="I454" s="8">
        <f>IF(ABS($N$11*SQRT(-10*(E454-1)*$G$1/2))&lt;=1,I453+$G$1,I453)</f>
        <v>-4.5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>
      <c r="A455" s="5"/>
      <c r="B455" s="5"/>
      <c r="C455" s="5"/>
      <c r="D455" s="5"/>
      <c r="E455" s="5"/>
      <c r="F455" s="10" t="e">
        <f>IF(E454&lt;=$F$1,11,F454)</f>
        <v>#REF!</v>
      </c>
      <c r="G455" s="10">
        <f>IF(E454&lt;=$F$1,G454,G454)</f>
        <v>-5.25</v>
      </c>
      <c r="H455" s="8">
        <f>H454</f>
        <v>7.6260791635516245</v>
      </c>
      <c r="I455" s="11">
        <f>I454</f>
        <v>-4.5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>
      <c r="A456" s="5"/>
      <c r="B456" s="5"/>
      <c r="C456" s="5"/>
      <c r="D456" s="5"/>
      <c r="E456" s="5">
        <f>E454+1</f>
        <v>227</v>
      </c>
      <c r="F456" s="7" t="e">
        <f>IF(E456&lt;=$F$1,F455,F518)</f>
        <v>#REF!</v>
      </c>
      <c r="G456" s="7">
        <f>IF(E456&lt;=$F$1,G455+$G$1,G455)</f>
        <v>-5.25</v>
      </c>
      <c r="H456" s="8">
        <f>IF(ABS($N$11*SQRT(-10*(E456-1)*$G$1/2))&lt;=1,H455-$G$1*TAN(ASIN($N$11*SQRT(-10*(E456-1)*$G$1/2))),H455)</f>
        <v>7.6260791635516245</v>
      </c>
      <c r="I456" s="8">
        <f>IF(ABS($N$11*SQRT(-10*(E456-1)*$G$1/2))&lt;=1,I455+$G$1,I455)</f>
        <v>-4.5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>
      <c r="A457" s="5"/>
      <c r="B457" s="5"/>
      <c r="C457" s="5"/>
      <c r="D457" s="5"/>
      <c r="E457" s="5"/>
      <c r="F457" s="7" t="e">
        <f>IF(E456&lt;=$F$1,0,F456)</f>
        <v>#REF!</v>
      </c>
      <c r="G457" s="7">
        <f>IF(E456&lt;=$F$1,G456,G456)</f>
        <v>-5.25</v>
      </c>
      <c r="H457" s="8">
        <f>H456</f>
        <v>7.6260791635516245</v>
      </c>
      <c r="I457" s="8">
        <f>I456</f>
        <v>-4.5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>
      <c r="A458" s="5"/>
      <c r="B458" s="5"/>
      <c r="C458" s="5"/>
      <c r="D458" s="5"/>
      <c r="E458" s="5">
        <f>E456+1</f>
        <v>228</v>
      </c>
      <c r="F458" s="7" t="e">
        <f>IF(E458&lt;=$F$1,0,F457)</f>
        <v>#REF!</v>
      </c>
      <c r="G458" s="7">
        <f>IF(E458&lt;=$F$1,G457+$G$1,G457)</f>
        <v>-5.25</v>
      </c>
      <c r="H458" s="8">
        <f>IF(ABS($N$11*SQRT(-10*(E458-1)*$G$1/2))&lt;=1,H457-$G$1*TAN(ASIN($N$11*SQRT(-10*(E458-1)*$G$1/2))),H457)</f>
        <v>7.6260791635516245</v>
      </c>
      <c r="I458" s="8">
        <f>IF(ABS($N$11*SQRT(-10*(E458-1)*$G$1/2))&lt;=1,I457+$G$1,I457)</f>
        <v>-4.5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>
      <c r="A459" s="5"/>
      <c r="B459" s="5"/>
      <c r="C459" s="5"/>
      <c r="D459" s="5"/>
      <c r="E459" s="5"/>
      <c r="F459" s="10" t="e">
        <f>IF(E458&lt;=$F$1,11,F458)</f>
        <v>#REF!</v>
      </c>
      <c r="G459" s="10">
        <f>IF(E458&lt;=$F$1,G458,G458)</f>
        <v>-5.25</v>
      </c>
      <c r="H459" s="8">
        <f>H458</f>
        <v>7.6260791635516245</v>
      </c>
      <c r="I459" s="11">
        <f>I458</f>
        <v>-4.5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>
      <c r="A460" s="5"/>
      <c r="B460" s="5"/>
      <c r="C460" s="5"/>
      <c r="D460" s="5"/>
      <c r="E460" s="5">
        <f>E458+1</f>
        <v>229</v>
      </c>
      <c r="F460" s="7" t="e">
        <f>IF(E460&lt;=$F$1,F459,F522)</f>
        <v>#REF!</v>
      </c>
      <c r="G460" s="7">
        <f>IF(E460&lt;=$F$1,G459+$G$1,G459)</f>
        <v>-5.25</v>
      </c>
      <c r="H460" s="8">
        <f>IF(ABS($N$11*SQRT(-10*(E460-1)*$G$1/2))&lt;=1,H459-$G$1*TAN(ASIN($N$11*SQRT(-10*(E460-1)*$G$1/2))),H459)</f>
        <v>7.6260791635516245</v>
      </c>
      <c r="I460" s="8">
        <f>IF(ABS($N$11*SQRT(-10*(E460-1)*$G$1/2))&lt;=1,I459+$G$1,I459)</f>
        <v>-4.5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>
      <c r="A461" s="5"/>
      <c r="B461" s="5"/>
      <c r="C461" s="5"/>
      <c r="D461" s="5"/>
      <c r="E461" s="5"/>
      <c r="F461" s="7" t="e">
        <f>IF(E460&lt;=$F$1,0,F460)</f>
        <v>#REF!</v>
      </c>
      <c r="G461" s="7">
        <f>IF(E460&lt;=$F$1,G460,G460)</f>
        <v>-5.25</v>
      </c>
      <c r="H461" s="8">
        <f>H460</f>
        <v>7.6260791635516245</v>
      </c>
      <c r="I461" s="8">
        <f>I460</f>
        <v>-4.5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>
      <c r="A462" s="5"/>
      <c r="B462" s="5"/>
      <c r="C462" s="5"/>
      <c r="D462" s="5"/>
      <c r="E462" s="5">
        <f>E460+1</f>
        <v>230</v>
      </c>
      <c r="F462" s="7" t="e">
        <f>IF(E462&lt;=$F$1,0,F461)</f>
        <v>#REF!</v>
      </c>
      <c r="G462" s="7">
        <f>IF(E462&lt;=$F$1,G461+$G$1,G461)</f>
        <v>-5.25</v>
      </c>
      <c r="H462" s="8">
        <f>IF(ABS($N$11*SQRT(-10*(E462-1)*$G$1/2))&lt;=1,H461-$G$1*TAN(ASIN($N$11*SQRT(-10*(E462-1)*$G$1/2))),H461)</f>
        <v>7.6260791635516245</v>
      </c>
      <c r="I462" s="8">
        <f>IF(ABS($N$11*SQRT(-10*(E462-1)*$G$1/2))&lt;=1,I461+$G$1,I461)</f>
        <v>-4.5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>
      <c r="A463" s="5"/>
      <c r="B463" s="5"/>
      <c r="C463" s="5"/>
      <c r="D463" s="5"/>
      <c r="E463" s="5"/>
      <c r="F463" s="10" t="e">
        <f>IF(E462&lt;=$F$1,11,F462)</f>
        <v>#REF!</v>
      </c>
      <c r="G463" s="10">
        <f>IF(E462&lt;=$F$1,G462,G462)</f>
        <v>-5.25</v>
      </c>
      <c r="H463" s="8">
        <f>H462</f>
        <v>7.6260791635516245</v>
      </c>
      <c r="I463" s="11">
        <f>I462</f>
        <v>-4.5</v>
      </c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>
      <c r="A464" s="5"/>
      <c r="B464" s="5"/>
      <c r="C464" s="5"/>
      <c r="D464" s="5"/>
      <c r="E464" s="5">
        <f>E462+1</f>
        <v>231</v>
      </c>
      <c r="F464" s="7" t="e">
        <f>IF(E464&lt;=$F$1,F463,#REF!)</f>
        <v>#REF!</v>
      </c>
      <c r="G464" s="7">
        <f>IF(E464&lt;=$F$1,G463+$G$1,G463)</f>
        <v>-5.25</v>
      </c>
      <c r="H464" s="8">
        <f>IF(ABS($N$11*SQRT(-10*(E464-1)*$G$1/2))&lt;=1,H463-$G$1*TAN(ASIN($N$11*SQRT(-10*(E464-1)*$G$1/2))),H463)</f>
        <v>7.6260791635516245</v>
      </c>
      <c r="I464" s="8">
        <f>IF(ABS($N$11*SQRT(-10*(E464-1)*$G$1/2))&lt;=1,I463+$G$1,I463)</f>
        <v>-4.5</v>
      </c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>
      <c r="A465" s="5"/>
      <c r="B465" s="5"/>
      <c r="C465" s="5"/>
      <c r="D465" s="5"/>
      <c r="E465" s="5"/>
      <c r="F465" s="7" t="e">
        <f>IF(E464&lt;=$F$1,0,F464)</f>
        <v>#REF!</v>
      </c>
      <c r="G465" s="7">
        <f>IF(E464&lt;=$F$1,G464,G464)</f>
        <v>-5.25</v>
      </c>
      <c r="H465" s="8">
        <f>H464</f>
        <v>7.6260791635516245</v>
      </c>
      <c r="I465" s="8">
        <f>I464</f>
        <v>-4.5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>
      <c r="A466" s="5"/>
      <c r="B466" s="5"/>
      <c r="C466" s="5"/>
      <c r="D466" s="5"/>
      <c r="E466" s="5">
        <f>E464+1</f>
        <v>232</v>
      </c>
      <c r="F466" s="7" t="e">
        <f>IF(E466&lt;=$F$1,0,F465)</f>
        <v>#REF!</v>
      </c>
      <c r="G466" s="7">
        <f>IF(E466&lt;=$F$1,G465+$G$1,G465)</f>
        <v>-5.25</v>
      </c>
      <c r="H466" s="8">
        <f>IF(ABS($N$11*SQRT(-10*(E466-1)*$G$1/2))&lt;=1,H465-$G$1*TAN(ASIN($N$11*SQRT(-10*(E466-1)*$G$1/2))),H465)</f>
        <v>7.6260791635516245</v>
      </c>
      <c r="I466" s="8">
        <f>IF(ABS($N$11*SQRT(-10*(E466-1)*$G$1/2))&lt;=1,I465+$G$1,I465)</f>
        <v>-4.5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>
      <c r="A467" s="5"/>
      <c r="B467" s="5"/>
      <c r="C467" s="5"/>
      <c r="D467" s="5"/>
      <c r="E467" s="5"/>
      <c r="F467" s="10" t="e">
        <f>IF(E466&lt;=$F$1,11,F466)</f>
        <v>#REF!</v>
      </c>
      <c r="G467" s="10">
        <f>IF(E466&lt;=$F$1,G466,G466)</f>
        <v>-5.25</v>
      </c>
      <c r="H467" s="8">
        <f>H466</f>
        <v>7.6260791635516245</v>
      </c>
      <c r="I467" s="11">
        <f>I466</f>
        <v>-4.5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>
      <c r="A468" s="5"/>
      <c r="B468" s="5"/>
      <c r="C468" s="5"/>
      <c r="D468" s="5"/>
      <c r="E468" s="5">
        <f>E466+1</f>
        <v>233</v>
      </c>
      <c r="F468" s="7" t="e">
        <f>IF(E468&lt;=$F$1,F467,#REF!)</f>
        <v>#REF!</v>
      </c>
      <c r="G468" s="7">
        <f>IF(E468&lt;=$F$1,G467+$G$1,G467)</f>
        <v>-5.25</v>
      </c>
      <c r="H468" s="8">
        <f>IF(ABS($N$11*SQRT(-10*(E468-1)*$G$1/2))&lt;=1,H467-$G$1*TAN(ASIN($N$11*SQRT(-10*(E468-1)*$G$1/2))),H467)</f>
        <v>7.6260791635516245</v>
      </c>
      <c r="I468" s="8">
        <f>IF(ABS($N$11*SQRT(-10*(E468-1)*$G$1/2))&lt;=1,I467+$G$1,I467)</f>
        <v>-4.5</v>
      </c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>
      <c r="A469" s="5"/>
      <c r="B469" s="5"/>
      <c r="C469" s="5"/>
      <c r="D469" s="5"/>
      <c r="E469" s="5"/>
      <c r="F469" s="7" t="e">
        <f>IF(E468&lt;=$F$1,0,F468)</f>
        <v>#REF!</v>
      </c>
      <c r="G469" s="7">
        <f>IF(E468&lt;=$F$1,G468,G468)</f>
        <v>-5.25</v>
      </c>
      <c r="H469" s="8">
        <f>H468</f>
        <v>7.6260791635516245</v>
      </c>
      <c r="I469" s="8">
        <f>I468</f>
        <v>-4.5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>
      <c r="A470" s="5"/>
      <c r="B470" s="5"/>
      <c r="C470" s="5"/>
      <c r="D470" s="5"/>
      <c r="E470" s="5">
        <f>E468+1</f>
        <v>234</v>
      </c>
      <c r="F470" s="7" t="e">
        <f>IF(E470&lt;=$F$1,0,F469)</f>
        <v>#REF!</v>
      </c>
      <c r="G470" s="7">
        <f>IF(E470&lt;=$F$1,G469+$G$1,G469)</f>
        <v>-5.25</v>
      </c>
      <c r="H470" s="8">
        <f>IF(ABS($N$11*SQRT(-10*(E470-1)*$G$1/2))&lt;=1,H469-$G$1*TAN(ASIN($N$11*SQRT(-10*(E470-1)*$G$1/2))),H469)</f>
        <v>7.6260791635516245</v>
      </c>
      <c r="I470" s="8">
        <f>IF(ABS($N$11*SQRT(-10*(E470-1)*$G$1/2))&lt;=1,I469+$G$1,I469)</f>
        <v>-4.5</v>
      </c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>
      <c r="A471" s="5"/>
      <c r="B471" s="5"/>
      <c r="C471" s="5"/>
      <c r="D471" s="5"/>
      <c r="E471" s="5"/>
      <c r="F471" s="10" t="e">
        <f>IF(E470&lt;=$F$1,11,F470)</f>
        <v>#REF!</v>
      </c>
      <c r="G471" s="10">
        <f>IF(E470&lt;=$F$1,G470,G470)</f>
        <v>-5.25</v>
      </c>
      <c r="H471" s="8">
        <f>H470</f>
        <v>7.6260791635516245</v>
      </c>
      <c r="I471" s="11">
        <f>I470</f>
        <v>-4.5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>
      <c r="A472" s="5"/>
      <c r="B472" s="5"/>
      <c r="C472" s="5"/>
      <c r="D472" s="5"/>
      <c r="E472" s="5">
        <f>E470+1</f>
        <v>235</v>
      </c>
      <c r="F472" s="7" t="e">
        <f>IF(E472&lt;=$F$1,F471,#REF!)</f>
        <v>#REF!</v>
      </c>
      <c r="G472" s="7">
        <f>IF(E472&lt;=$F$1,G471+$G$1,G471)</f>
        <v>-5.25</v>
      </c>
      <c r="H472" s="8">
        <f>IF(ABS($N$11*SQRT(-10*(E472-1)*$G$1/2))&lt;=1,H471-$G$1*TAN(ASIN($N$11*SQRT(-10*(E472-1)*$G$1/2))),H471)</f>
        <v>7.6260791635516245</v>
      </c>
      <c r="I472" s="8">
        <f>IF(ABS($N$11*SQRT(-10*(E472-1)*$G$1/2))&lt;=1,I471+$G$1,I471)</f>
        <v>-4.5</v>
      </c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>
      <c r="A473" s="5"/>
      <c r="B473" s="5"/>
      <c r="C473" s="5"/>
      <c r="D473" s="5"/>
      <c r="E473" s="5"/>
      <c r="F473" s="7" t="e">
        <f>IF(E472&lt;=$F$1,0,F472)</f>
        <v>#REF!</v>
      </c>
      <c r="G473" s="7">
        <f>IF(E472&lt;=$F$1,G472,G472)</f>
        <v>-5.25</v>
      </c>
      <c r="H473" s="8">
        <f>H472</f>
        <v>7.6260791635516245</v>
      </c>
      <c r="I473" s="8">
        <f>I472</f>
        <v>-4.5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>
      <c r="A474" s="5"/>
      <c r="B474" s="5"/>
      <c r="C474" s="5"/>
      <c r="D474" s="5"/>
      <c r="E474" s="5">
        <f>E472+1</f>
        <v>236</v>
      </c>
      <c r="F474" s="7" t="e">
        <f>IF(E474&lt;=$F$1,0,F473)</f>
        <v>#REF!</v>
      </c>
      <c r="G474" s="7">
        <f>IF(E474&lt;=$F$1,G473+$G$1,G473)</f>
        <v>-5.25</v>
      </c>
      <c r="H474" s="8">
        <f>IF(ABS($N$11*SQRT(-10*(E474-1)*$G$1/2))&lt;=1,H473-$G$1*TAN(ASIN($N$11*SQRT(-10*(E474-1)*$G$1/2))),H473)</f>
        <v>7.6260791635516245</v>
      </c>
      <c r="I474" s="8">
        <f>IF(ABS($N$11*SQRT(-10*(E474-1)*$G$1/2))&lt;=1,I473+$G$1,I473)</f>
        <v>-4.5</v>
      </c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>
      <c r="A475" s="5"/>
      <c r="B475" s="5"/>
      <c r="C475" s="5"/>
      <c r="D475" s="5"/>
      <c r="E475" s="5"/>
      <c r="F475" s="10" t="e">
        <f>IF(E474&lt;=$F$1,11,F474)</f>
        <v>#REF!</v>
      </c>
      <c r="G475" s="10">
        <f>IF(E474&lt;=$F$1,G474,G474)</f>
        <v>-5.25</v>
      </c>
      <c r="H475" s="8">
        <f>H474</f>
        <v>7.6260791635516245</v>
      </c>
      <c r="I475" s="11">
        <f>I474</f>
        <v>-4.5</v>
      </c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>
      <c r="A476" s="5"/>
      <c r="B476" s="5"/>
      <c r="C476" s="5"/>
      <c r="D476" s="5"/>
      <c r="E476" s="5">
        <f>E474+1</f>
        <v>237</v>
      </c>
      <c r="F476" s="7" t="e">
        <f>IF(E476&lt;=$F$1,F475,#REF!)</f>
        <v>#REF!</v>
      </c>
      <c r="G476" s="7">
        <f>IF(E476&lt;=$F$1,G475+$G$1,G475)</f>
        <v>-5.25</v>
      </c>
      <c r="H476" s="8">
        <f>IF(ABS($N$11*SQRT(-10*(E476-1)*$G$1/2))&lt;=1,H475-$G$1*TAN(ASIN($N$11*SQRT(-10*(E476-1)*$G$1/2))),H475)</f>
        <v>7.6260791635516245</v>
      </c>
      <c r="I476" s="8">
        <f>IF(ABS($N$11*SQRT(-10*(E476-1)*$G$1/2))&lt;=1,I475+$G$1,I475)</f>
        <v>-4.5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>
      <c r="A477" s="5"/>
      <c r="B477" s="5"/>
      <c r="C477" s="5"/>
      <c r="D477" s="5"/>
      <c r="E477" s="5"/>
      <c r="F477" s="7" t="e">
        <f>IF(E476&lt;=$F$1,0,F476)</f>
        <v>#REF!</v>
      </c>
      <c r="G477" s="7">
        <f>IF(E476&lt;=$F$1,G476,G476)</f>
        <v>-5.25</v>
      </c>
      <c r="H477" s="8">
        <f>H476</f>
        <v>7.6260791635516245</v>
      </c>
      <c r="I477" s="8">
        <f>I476</f>
        <v>-4.5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>
      <c r="A478" s="5"/>
      <c r="B478" s="5"/>
      <c r="C478" s="5"/>
      <c r="D478" s="5"/>
      <c r="E478" s="5">
        <f>E476+1</f>
        <v>238</v>
      </c>
      <c r="F478" s="7" t="e">
        <f>IF(E478&lt;=$F$1,0,F477)</f>
        <v>#REF!</v>
      </c>
      <c r="G478" s="7">
        <f>IF(E478&lt;=$F$1,G477+$G$1,G477)</f>
        <v>-5.25</v>
      </c>
      <c r="H478" s="8">
        <f>IF(ABS($N$11*SQRT(-10*(E478-1)*$G$1/2))&lt;=1,H477-$G$1*TAN(ASIN($N$11*SQRT(-10*(E478-1)*$G$1/2))),H477)</f>
        <v>7.6260791635516245</v>
      </c>
      <c r="I478" s="8">
        <f>IF(ABS($N$11*SQRT(-10*(E478-1)*$G$1/2))&lt;=1,I477+$G$1,I477)</f>
        <v>-4.5</v>
      </c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>
      <c r="A479" s="5"/>
      <c r="B479" s="5"/>
      <c r="C479" s="5"/>
      <c r="D479" s="5"/>
      <c r="E479" s="5"/>
      <c r="F479" s="10" t="e">
        <f>IF(E478&lt;=$F$1,11,F478)</f>
        <v>#REF!</v>
      </c>
      <c r="G479" s="10">
        <f>IF(E478&lt;=$F$1,G478,G478)</f>
        <v>-5.25</v>
      </c>
      <c r="H479" s="8">
        <f>H478</f>
        <v>7.6260791635516245</v>
      </c>
      <c r="I479" s="11">
        <f>I478</f>
        <v>-4.5</v>
      </c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>
      <c r="A480" s="5"/>
      <c r="B480" s="5"/>
      <c r="C480" s="5"/>
      <c r="D480" s="5"/>
      <c r="E480" s="5">
        <f>E478+1</f>
        <v>239</v>
      </c>
      <c r="F480" s="7" t="e">
        <f>IF(E480&lt;=$F$1,F479,#REF!)</f>
        <v>#REF!</v>
      </c>
      <c r="G480" s="7">
        <f>IF(E480&lt;=$F$1,G479+$G$1,G479)</f>
        <v>-5.25</v>
      </c>
      <c r="H480" s="8">
        <f>IF(ABS($N$11*SQRT(-10*(E480-1)*$G$1/2))&lt;=1,H479-$G$1*TAN(ASIN($N$11*SQRT(-10*(E480-1)*$G$1/2))),H479)</f>
        <v>7.6260791635516245</v>
      </c>
      <c r="I480" s="8">
        <f>IF(ABS($N$11*SQRT(-10*(E480-1)*$G$1/2))&lt;=1,I479+$G$1,I479)</f>
        <v>-4.5</v>
      </c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>
      <c r="A481" s="5"/>
      <c r="B481" s="5"/>
      <c r="C481" s="5"/>
      <c r="D481" s="5"/>
      <c r="E481" s="5"/>
      <c r="F481" s="7" t="e">
        <f>IF(E480&lt;=$F$1,0,F480)</f>
        <v>#REF!</v>
      </c>
      <c r="G481" s="7">
        <f>IF(E480&lt;=$F$1,G480,G480)</f>
        <v>-5.25</v>
      </c>
      <c r="H481" s="8">
        <f>H480</f>
        <v>7.6260791635516245</v>
      </c>
      <c r="I481" s="8">
        <f>I480</f>
        <v>-4.5</v>
      </c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>
      <c r="A482" s="5"/>
      <c r="B482" s="5"/>
      <c r="C482" s="5"/>
      <c r="D482" s="5"/>
      <c r="E482" s="5">
        <f>E480+1</f>
        <v>240</v>
      </c>
      <c r="F482" s="7" t="e">
        <f>IF(E482&lt;=$F$1,0,F481)</f>
        <v>#REF!</v>
      </c>
      <c r="G482" s="7">
        <f>IF(E482&lt;=$F$1,G481+$G$1,G481)</f>
        <v>-5.25</v>
      </c>
      <c r="H482" s="8">
        <f>IF(ABS($N$11*SQRT(-10*(E482-1)*$G$1/2))&lt;=1,H481-$G$1*TAN(ASIN($N$11*SQRT(-10*(E482-1)*$G$1/2))),H481)</f>
        <v>7.6260791635516245</v>
      </c>
      <c r="I482" s="8">
        <f>IF(ABS($N$11*SQRT(-10*(E482-1)*$G$1/2))&lt;=1,I481+$G$1,I481)</f>
        <v>-4.5</v>
      </c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>
      <c r="A483" s="5"/>
      <c r="B483" s="5"/>
      <c r="C483" s="5"/>
      <c r="D483" s="5"/>
      <c r="E483" s="5"/>
      <c r="F483" s="10" t="e">
        <f>IF(E482&lt;=$F$1,11,F482)</f>
        <v>#REF!</v>
      </c>
      <c r="G483" s="10">
        <f>IF(E482&lt;=$F$1,G482,G482)</f>
        <v>-5.25</v>
      </c>
      <c r="H483" s="8">
        <f>H482</f>
        <v>7.6260791635516245</v>
      </c>
      <c r="I483" s="11">
        <f>I482</f>
        <v>-4.5</v>
      </c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>
      <c r="A484" s="5"/>
      <c r="B484" s="5"/>
      <c r="C484" s="5"/>
      <c r="D484" s="5"/>
      <c r="E484" s="5">
        <f>E482+1</f>
        <v>241</v>
      </c>
      <c r="F484" s="7" t="e">
        <f>IF(E484&lt;=$F$1,F483,#REF!)</f>
        <v>#REF!</v>
      </c>
      <c r="G484" s="7">
        <f>IF(E484&lt;=$F$1,G483+$G$1,G483)</f>
        <v>-5.25</v>
      </c>
      <c r="H484" s="8">
        <f>IF(ABS($N$11*SQRT(-10*(E484-1)*$G$1/2))&lt;=1,H483-$G$1*TAN(ASIN($N$11*SQRT(-10*(E484-1)*$G$1/2))),H483)</f>
        <v>7.6260791635516245</v>
      </c>
      <c r="I484" s="8">
        <f>IF(ABS($N$11*SQRT(-10*(E484-1)*$G$1/2))&lt;=1,I483+$G$1,I483)</f>
        <v>-4.5</v>
      </c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>
      <c r="A485" s="5"/>
      <c r="B485" s="5"/>
      <c r="C485" s="5"/>
      <c r="D485" s="5"/>
      <c r="E485" s="5"/>
      <c r="F485" s="7" t="e">
        <f>IF(E484&lt;=$F$1,0,F484)</f>
        <v>#REF!</v>
      </c>
      <c r="G485" s="7">
        <f>IF(E484&lt;=$F$1,G484,G484)</f>
        <v>-5.25</v>
      </c>
      <c r="H485" s="8">
        <f>H484</f>
        <v>7.6260791635516245</v>
      </c>
      <c r="I485" s="8">
        <f>I484</f>
        <v>-4.5</v>
      </c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>
      <c r="A486" s="5"/>
      <c r="B486" s="5"/>
      <c r="C486" s="5"/>
      <c r="D486" s="5"/>
      <c r="E486" s="5">
        <f>E484+1</f>
        <v>242</v>
      </c>
      <c r="F486" s="7" t="e">
        <f>IF(E486&lt;=$F$1,0,F485)</f>
        <v>#REF!</v>
      </c>
      <c r="G486" s="7">
        <f>IF(E486&lt;=$F$1,G485+$G$1,G485)</f>
        <v>-5.25</v>
      </c>
      <c r="H486" s="8">
        <f>IF(ABS($N$11*SQRT(-10*(E486-1)*$G$1/2))&lt;=1,H485-$G$1*TAN(ASIN($N$11*SQRT(-10*(E486-1)*$G$1/2))),H485)</f>
        <v>7.6260791635516245</v>
      </c>
      <c r="I486" s="8">
        <f>IF(ABS($N$11*SQRT(-10*(E486-1)*$G$1/2))&lt;=1,I485+$G$1,I485)</f>
        <v>-4.5</v>
      </c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>
      <c r="A487" s="5"/>
      <c r="B487" s="5"/>
      <c r="C487" s="5"/>
      <c r="D487" s="5"/>
      <c r="E487" s="5"/>
      <c r="F487" s="10" t="e">
        <f>IF(E486&lt;=$F$1,11,F486)</f>
        <v>#REF!</v>
      </c>
      <c r="G487" s="10">
        <f>IF(E486&lt;=$F$1,G486,G486)</f>
        <v>-5.25</v>
      </c>
      <c r="H487" s="8">
        <f>H486</f>
        <v>7.6260791635516245</v>
      </c>
      <c r="I487" s="11">
        <f>I486</f>
        <v>-4.5</v>
      </c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>
      <c r="A488" s="5"/>
      <c r="B488" s="5"/>
      <c r="C488" s="5"/>
      <c r="D488" s="5"/>
      <c r="E488" s="5">
        <f>E486+1</f>
        <v>243</v>
      </c>
      <c r="F488" s="7" t="e">
        <f>IF(E488&lt;=$F$1,F487,#REF!)</f>
        <v>#REF!</v>
      </c>
      <c r="G488" s="7">
        <f>IF(E488&lt;=$F$1,G487+$G$1,G487)</f>
        <v>-5.25</v>
      </c>
      <c r="H488" s="8">
        <f>IF(ABS($N$11*SQRT(-10*(E488-1)*$G$1/2))&lt;=1,H487-$G$1*TAN(ASIN($N$11*SQRT(-10*(E488-1)*$G$1/2))),H487)</f>
        <v>7.6260791635516245</v>
      </c>
      <c r="I488" s="8">
        <f>IF(ABS($N$11*SQRT(-10*(E488-1)*$G$1/2))&lt;=1,I487+$G$1,I487)</f>
        <v>-4.5</v>
      </c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>
      <c r="A489" s="5"/>
      <c r="B489" s="5"/>
      <c r="C489" s="5"/>
      <c r="D489" s="5"/>
      <c r="E489" s="5"/>
      <c r="F489" s="7" t="e">
        <f>IF(E488&lt;=$F$1,0,F488)</f>
        <v>#REF!</v>
      </c>
      <c r="G489" s="7">
        <f>IF(E488&lt;=$F$1,G488,G488)</f>
        <v>-5.25</v>
      </c>
      <c r="H489" s="8">
        <f>H488</f>
        <v>7.6260791635516245</v>
      </c>
      <c r="I489" s="8">
        <f>I488</f>
        <v>-4.5</v>
      </c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>
      <c r="A490" s="5"/>
      <c r="B490" s="5"/>
      <c r="C490" s="5"/>
      <c r="D490" s="5"/>
      <c r="E490" s="5">
        <f>E488+1</f>
        <v>244</v>
      </c>
      <c r="F490" s="7" t="e">
        <f>IF(E490&lt;=$F$1,0,F489)</f>
        <v>#REF!</v>
      </c>
      <c r="G490" s="7">
        <f>IF(E490&lt;=$F$1,G489+$G$1,G489)</f>
        <v>-5.25</v>
      </c>
      <c r="H490" s="8">
        <f>IF(ABS($N$11*SQRT(-10*(E490-1)*$G$1/2))&lt;=1,H489-$G$1*TAN(ASIN($N$11*SQRT(-10*(E490-1)*$G$1/2))),H489)</f>
        <v>7.6260791635516245</v>
      </c>
      <c r="I490" s="8">
        <f>IF(ABS($N$11*SQRT(-10*(E490-1)*$G$1/2))&lt;=1,I489+$G$1,I489)</f>
        <v>-4.5</v>
      </c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>
      <c r="A491" s="5"/>
      <c r="B491" s="5"/>
      <c r="C491" s="5"/>
      <c r="D491" s="5"/>
      <c r="E491" s="5"/>
      <c r="F491" s="10" t="e">
        <f>IF(E490&lt;=$F$1,11,F490)</f>
        <v>#REF!</v>
      </c>
      <c r="G491" s="10">
        <f>IF(E490&lt;=$F$1,G490,G490)</f>
        <v>-5.25</v>
      </c>
      <c r="H491" s="8">
        <f>H490</f>
        <v>7.6260791635516245</v>
      </c>
      <c r="I491" s="11">
        <f>I490</f>
        <v>-4.5</v>
      </c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>
      <c r="A492" s="5"/>
      <c r="B492" s="5"/>
      <c r="C492" s="5"/>
      <c r="D492" s="5"/>
      <c r="E492" s="5">
        <f>E490+1</f>
        <v>245</v>
      </c>
      <c r="F492" s="7" t="e">
        <f>IF(E492&lt;=$F$1,F491,#REF!)</f>
        <v>#REF!</v>
      </c>
      <c r="G492" s="7">
        <f>IF(E492&lt;=$F$1,G491+$G$1,G491)</f>
        <v>-5.25</v>
      </c>
      <c r="H492" s="8">
        <f>IF(ABS($N$11*SQRT(-10*(E492-1)*$G$1/2))&lt;=1,H491-$G$1*TAN(ASIN($N$11*SQRT(-10*(E492-1)*$G$1/2))),H491)</f>
        <v>7.6260791635516245</v>
      </c>
      <c r="I492" s="8">
        <f>IF(ABS($N$11*SQRT(-10*(E492-1)*$G$1/2))&lt;=1,I491+$G$1,I491)</f>
        <v>-4.5</v>
      </c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>
      <c r="A493" s="5"/>
      <c r="B493" s="5"/>
      <c r="C493" s="5"/>
      <c r="D493" s="5"/>
      <c r="E493" s="5"/>
      <c r="F493" s="7" t="e">
        <f>IF(E492&lt;=$F$1,0,F492)</f>
        <v>#REF!</v>
      </c>
      <c r="G493" s="7">
        <f>IF(E492&lt;=$F$1,G492,G492)</f>
        <v>-5.25</v>
      </c>
      <c r="H493" s="8">
        <f>H492</f>
        <v>7.6260791635516245</v>
      </c>
      <c r="I493" s="8">
        <f>I492</f>
        <v>-4.5</v>
      </c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>
      <c r="A494" s="5"/>
      <c r="B494" s="5"/>
      <c r="C494" s="5"/>
      <c r="D494" s="5"/>
      <c r="E494" s="5">
        <f>E492+1</f>
        <v>246</v>
      </c>
      <c r="F494" s="7" t="e">
        <f>IF(E494&lt;=$F$1,0,F493)</f>
        <v>#REF!</v>
      </c>
      <c r="G494" s="7">
        <f>IF(E494&lt;=$F$1,G493+$G$1,G493)</f>
        <v>-5.25</v>
      </c>
      <c r="H494" s="8">
        <f>IF(ABS($N$11*SQRT(-10*(E494-1)*$G$1/2))&lt;=1,H493-$G$1*TAN(ASIN($N$11*SQRT(-10*(E494-1)*$G$1/2))),H493)</f>
        <v>7.6260791635516245</v>
      </c>
      <c r="I494" s="8">
        <f>IF(ABS($N$11*SQRT(-10*(E494-1)*$G$1/2))&lt;=1,I493+$G$1,I493)</f>
        <v>-4.5</v>
      </c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>
      <c r="A495" s="5"/>
      <c r="B495" s="5"/>
      <c r="C495" s="5"/>
      <c r="D495" s="5"/>
      <c r="E495" s="5"/>
      <c r="F495" s="10" t="e">
        <f>IF(E494&lt;=$F$1,11,F494)</f>
        <v>#REF!</v>
      </c>
      <c r="G495" s="10">
        <f>IF(E494&lt;=$F$1,G494,G494)</f>
        <v>-5.25</v>
      </c>
      <c r="H495" s="8">
        <f>H494</f>
        <v>7.6260791635516245</v>
      </c>
      <c r="I495" s="11">
        <f>I494</f>
        <v>-4.5</v>
      </c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>
      <c r="A496" s="5"/>
      <c r="B496" s="5"/>
      <c r="C496" s="5"/>
      <c r="D496" s="5"/>
      <c r="E496" s="5">
        <f>E494+1</f>
        <v>247</v>
      </c>
      <c r="F496" s="7" t="e">
        <f>IF(E496&lt;=$F$1,F495,#REF!)</f>
        <v>#REF!</v>
      </c>
      <c r="G496" s="7">
        <f>IF(E496&lt;=$F$1,G495+$G$1,G495)</f>
        <v>-5.25</v>
      </c>
      <c r="H496" s="8">
        <f>IF(ABS($N$11*SQRT(-10*(E496-1)*$G$1/2))&lt;=1,H495-$G$1*TAN(ASIN($N$11*SQRT(-10*(E496-1)*$G$1/2))),H495)</f>
        <v>7.6260791635516245</v>
      </c>
      <c r="I496" s="8">
        <f>IF(ABS($N$11*SQRT(-10*(E496-1)*$G$1/2))&lt;=1,I495+$G$1,I495)</f>
        <v>-4.5</v>
      </c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>
      <c r="A497" s="5"/>
      <c r="B497" s="5"/>
      <c r="C497" s="5"/>
      <c r="D497" s="5"/>
      <c r="E497" s="5"/>
      <c r="F497" s="7" t="e">
        <f>IF(E496&lt;=$F$1,0,F496)</f>
        <v>#REF!</v>
      </c>
      <c r="G497" s="7">
        <f>IF(E496&lt;=$F$1,G496,G496)</f>
        <v>-5.25</v>
      </c>
      <c r="H497" s="8">
        <f>H496</f>
        <v>7.6260791635516245</v>
      </c>
      <c r="I497" s="8">
        <f>I496</f>
        <v>-4.5</v>
      </c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>
      <c r="A498" s="5"/>
      <c r="B498" s="5"/>
      <c r="C498" s="5"/>
      <c r="D498" s="5"/>
      <c r="E498" s="5">
        <f>E496+1</f>
        <v>248</v>
      </c>
      <c r="F498" s="7" t="e">
        <f>IF(E498&lt;=$F$1,0,F497)</f>
        <v>#REF!</v>
      </c>
      <c r="G498" s="7">
        <f>IF(E498&lt;=$F$1,G497+$G$1,G497)</f>
        <v>-5.25</v>
      </c>
      <c r="H498" s="8">
        <f>IF(ABS($N$11*SQRT(-10*(E498-1)*$G$1/2))&lt;=1,H497-$G$1*TAN(ASIN($N$11*SQRT(-10*(E498-1)*$G$1/2))),H497)</f>
        <v>7.6260791635516245</v>
      </c>
      <c r="I498" s="8">
        <f>IF(ABS($N$11*SQRT(-10*(E498-1)*$G$1/2))&lt;=1,I497+$G$1,I497)</f>
        <v>-4.5</v>
      </c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>
      <c r="A499" s="5"/>
      <c r="B499" s="5"/>
      <c r="C499" s="5"/>
      <c r="D499" s="5"/>
      <c r="E499" s="5"/>
      <c r="F499" s="10" t="e">
        <f>IF(E498&lt;=$F$1,11,F498)</f>
        <v>#REF!</v>
      </c>
      <c r="G499" s="10">
        <f>IF(E498&lt;=$F$1,G498,G498)</f>
        <v>-5.25</v>
      </c>
      <c r="H499" s="8">
        <f>H498</f>
        <v>7.6260791635516245</v>
      </c>
      <c r="I499" s="11">
        <f>I498</f>
        <v>-4.5</v>
      </c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>
      <c r="A500" s="5"/>
      <c r="B500" s="5"/>
      <c r="C500" s="5"/>
      <c r="D500" s="5"/>
      <c r="E500" s="5">
        <f>E498+1</f>
        <v>249</v>
      </c>
      <c r="F500" s="7" t="e">
        <f>IF(E500&lt;=$F$1,F499,#REF!)</f>
        <v>#REF!</v>
      </c>
      <c r="G500" s="7">
        <f>IF(E500&lt;=$F$1,G499+$G$1,G499)</f>
        <v>-5.25</v>
      </c>
      <c r="H500" s="8">
        <f>IF(ABS($N$11*SQRT(-10*(E500-1)*$G$1/2))&lt;=1,H499-$G$1*TAN(ASIN($N$11*SQRT(-10*(E500-1)*$G$1/2))),H499)</f>
        <v>7.6260791635516245</v>
      </c>
      <c r="I500" s="8">
        <f>IF(ABS($N$11*SQRT(-10*(E500-1)*$G$1/2))&lt;=1,I499+$G$1,I499)</f>
        <v>-4.5</v>
      </c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17" ht="12.75">
      <c r="A501" s="5"/>
      <c r="B501" s="5"/>
      <c r="C501" s="5"/>
      <c r="D501" s="5"/>
      <c r="E501" s="5"/>
      <c r="F501" s="7" t="e">
        <f>IF(E500&lt;=$F$1,0,F500)</f>
        <v>#REF!</v>
      </c>
      <c r="G501" s="7">
        <f>IF(E500&lt;=$F$1,G500,G500)</f>
        <v>-5.25</v>
      </c>
      <c r="H501" s="8">
        <f>H500</f>
        <v>7.6260791635516245</v>
      </c>
      <c r="I501" s="8">
        <f>I500</f>
        <v>-4.5</v>
      </c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5"/>
      <c r="B502" s="5"/>
      <c r="C502" s="5"/>
      <c r="D502" s="5"/>
      <c r="E502" s="5">
        <f>E500+1</f>
        <v>250</v>
      </c>
      <c r="F502" s="7" t="e">
        <f>IF(E502&lt;=$F$1,0,F501)</f>
        <v>#REF!</v>
      </c>
      <c r="G502" s="7">
        <f>IF(E502&lt;=$F$1,G501+$G$1,G501)</f>
        <v>-5.25</v>
      </c>
      <c r="H502" s="8">
        <f>IF(ABS($N$11*SQRT(-10*(E502-1)*$G$1/2))&lt;=1,H501-$G$1*TAN(ASIN($N$11*SQRT(-10*(E502-1)*$G$1/2))),H501)</f>
        <v>7.6260791635516245</v>
      </c>
      <c r="I502" s="8">
        <f>IF(ABS($N$11*SQRT(-10*(E502-1)*$G$1/2))&lt;=1,I501+$G$1,I501)</f>
        <v>-4.5</v>
      </c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5"/>
      <c r="B503" s="5"/>
      <c r="C503" s="5"/>
      <c r="D503" s="5"/>
      <c r="E503" s="5"/>
      <c r="F503" s="10" t="e">
        <f>IF(E502&lt;=$F$1,11,F502)</f>
        <v>#REF!</v>
      </c>
      <c r="G503" s="10">
        <f>IF(E502&lt;=$F$1,G502,G502)</f>
        <v>-5.25</v>
      </c>
      <c r="H503" s="8">
        <f>H502</f>
        <v>7.6260791635516245</v>
      </c>
      <c r="I503" s="11">
        <f>I502</f>
        <v>-4.5</v>
      </c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5"/>
      <c r="B504" s="5"/>
      <c r="C504" s="5"/>
      <c r="D504" s="5"/>
      <c r="E504" s="5">
        <f>E502+1</f>
        <v>251</v>
      </c>
      <c r="F504" s="7" t="e">
        <f>IF(E504&lt;=$F$1,F503,#REF!)</f>
        <v>#REF!</v>
      </c>
      <c r="G504" s="7">
        <f>IF(E504&lt;=$F$1,G503+$G$1,G503)</f>
        <v>-5.25</v>
      </c>
      <c r="H504" s="8">
        <f>IF(ABS($N$11*SQRT(-10*(E504-1)*$G$1/2))&lt;=1,H503-$G$1*TAN(ASIN($N$11*SQRT(-10*(E504-1)*$G$1/2))),H503)</f>
        <v>7.6260791635516245</v>
      </c>
      <c r="I504" s="8">
        <f>IF(ABS($N$11*SQRT(-10*(E504-1)*$G$1/2))&lt;=1,I503+$G$1,I503)</f>
        <v>-4.5</v>
      </c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5"/>
      <c r="B505" s="5"/>
      <c r="C505" s="5"/>
      <c r="D505" s="5"/>
      <c r="E505" s="5"/>
      <c r="F505" s="7" t="e">
        <f>IF(E504&lt;=$F$1,0,F504)</f>
        <v>#REF!</v>
      </c>
      <c r="G505" s="7">
        <f>IF(E504&lt;=$F$1,G504,G504)</f>
        <v>-5.25</v>
      </c>
      <c r="H505" s="8">
        <f>H504</f>
        <v>7.6260791635516245</v>
      </c>
      <c r="I505" s="8">
        <f>I504</f>
        <v>-4.5</v>
      </c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5"/>
      <c r="B506" s="5"/>
      <c r="C506" s="5"/>
      <c r="D506" s="5"/>
      <c r="E506" s="5">
        <f>E504+1</f>
        <v>252</v>
      </c>
      <c r="F506" s="7" t="e">
        <f>IF(E506&lt;=$F$1,0,F505)</f>
        <v>#REF!</v>
      </c>
      <c r="G506" s="7">
        <f>IF(E506&lt;=$F$1,G505+$G$1,G505)</f>
        <v>-5.25</v>
      </c>
      <c r="H506" s="8">
        <f>IF(ABS($N$11*SQRT(-10*(E506-1)*$G$1/2))&lt;=1,H505-$G$1*TAN(ASIN($N$11*SQRT(-10*(E506-1)*$G$1/2))),H505)</f>
        <v>7.6260791635516245</v>
      </c>
      <c r="I506" s="8">
        <f>IF(ABS($N$11*SQRT(-10*(E506-1)*$G$1/2))&lt;=1,I505+$G$1,I505)</f>
        <v>-4.5</v>
      </c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5"/>
      <c r="B507" s="5"/>
      <c r="C507" s="5"/>
      <c r="D507" s="5"/>
      <c r="E507" s="5"/>
      <c r="F507" s="10" t="e">
        <f>IF(E506&lt;=$F$1,11,F506)</f>
        <v>#REF!</v>
      </c>
      <c r="G507" s="10">
        <f>IF(E506&lt;=$F$1,G506,G506)</f>
        <v>-5.25</v>
      </c>
      <c r="H507" s="8">
        <f>H506</f>
        <v>7.6260791635516245</v>
      </c>
      <c r="I507" s="11">
        <f>I506</f>
        <v>-4.5</v>
      </c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5"/>
      <c r="B508" s="5"/>
      <c r="C508" s="5"/>
      <c r="D508" s="5"/>
      <c r="E508" s="5">
        <f>E506+1</f>
        <v>253</v>
      </c>
      <c r="F508" s="7" t="e">
        <f>IF(E508&lt;=$F$1,F507,#REF!)</f>
        <v>#REF!</v>
      </c>
      <c r="G508" s="7">
        <f>IF(E508&lt;=$F$1,G507+$G$1,G507)</f>
        <v>-5.25</v>
      </c>
      <c r="H508" s="8">
        <f>IF(ABS($N$11*SQRT(-10*(E508-1)*$G$1/2))&lt;=1,H507-$G$1*TAN(ASIN($N$11*SQRT(-10*(E508-1)*$G$1/2))),H507)</f>
        <v>7.6260791635516245</v>
      </c>
      <c r="I508" s="8">
        <f>IF(ABS($N$11*SQRT(-10*(E508-1)*$G$1/2))&lt;=1,I507+$G$1,I507)</f>
        <v>-4.5</v>
      </c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5"/>
      <c r="B509" s="5"/>
      <c r="C509" s="5"/>
      <c r="D509" s="5"/>
      <c r="E509" s="5"/>
      <c r="F509" s="7" t="e">
        <f>IF(E508&lt;=$F$1,0,F508)</f>
        <v>#REF!</v>
      </c>
      <c r="G509" s="7">
        <f>IF(E508&lt;=$F$1,G508,G508)</f>
        <v>-5.25</v>
      </c>
      <c r="H509" s="8">
        <f>H508</f>
        <v>7.6260791635516245</v>
      </c>
      <c r="I509" s="8">
        <f>I508</f>
        <v>-4.5</v>
      </c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5"/>
      <c r="B510" s="5"/>
      <c r="C510" s="5"/>
      <c r="D510" s="5"/>
      <c r="E510" s="5">
        <f>E508+1</f>
        <v>254</v>
      </c>
      <c r="F510" s="7" t="e">
        <f>IF(E510&lt;=$F$1,0,F509)</f>
        <v>#REF!</v>
      </c>
      <c r="G510" s="7">
        <f>IF(E510&lt;=$F$1,G509+$G$1,G509)</f>
        <v>-5.25</v>
      </c>
      <c r="H510" s="8">
        <f>IF(ABS($N$11*SQRT(-10*(E510-1)*$G$1/2))&lt;=1,H509-$G$1*TAN(ASIN($N$11*SQRT(-10*(E510-1)*$G$1/2))),H509)</f>
        <v>7.6260791635516245</v>
      </c>
      <c r="I510" s="8">
        <f>IF(ABS($N$11*SQRT(-10*(E510-1)*$G$1/2))&lt;=1,I509+$G$1,I509)</f>
        <v>-4.5</v>
      </c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5"/>
      <c r="B511" s="5"/>
      <c r="C511" s="5"/>
      <c r="D511" s="5"/>
      <c r="E511" s="5"/>
      <c r="F511" s="10" t="e">
        <f>IF(E510&lt;=$F$1,11,F510)</f>
        <v>#REF!</v>
      </c>
      <c r="G511" s="10">
        <f>IF(E510&lt;=$F$1,G510,G510)</f>
        <v>-5.25</v>
      </c>
      <c r="H511" s="8">
        <f>H510</f>
        <v>7.6260791635516245</v>
      </c>
      <c r="I511" s="11">
        <f>I510</f>
        <v>-4.5</v>
      </c>
      <c r="J511" s="5"/>
      <c r="K511" s="5"/>
      <c r="L511" s="5"/>
      <c r="M511" s="5"/>
      <c r="N511" s="5"/>
      <c r="O511" s="5"/>
      <c r="P511" s="5"/>
      <c r="Q511" s="5"/>
    </row>
    <row r="512" spans="1:17" ht="12.75">
      <c r="A512" s="5"/>
      <c r="B512" s="5"/>
      <c r="C512" s="5"/>
      <c r="D512" s="5"/>
      <c r="E512" s="5">
        <f>E510+1</f>
        <v>255</v>
      </c>
      <c r="F512" s="7" t="e">
        <f>IF(E512&lt;=$F$1,F511,#REF!)</f>
        <v>#REF!</v>
      </c>
      <c r="G512" s="7">
        <f>IF(E512&lt;=$F$1,G511+$G$1,G511)</f>
        <v>-5.25</v>
      </c>
      <c r="H512" s="8">
        <f>IF(ABS($N$11*SQRT(-10*(E512-1)*$G$1/2))&lt;=1,H511-$G$1*TAN(ASIN($N$11*SQRT(-10*(E512-1)*$G$1/2))),H511)</f>
        <v>7.6260791635516245</v>
      </c>
      <c r="I512" s="8">
        <f>IF(ABS($N$11*SQRT(-10*(E512-1)*$G$1/2))&lt;=1,I511+$G$1,I511)</f>
        <v>-4.5</v>
      </c>
      <c r="J512" s="5"/>
      <c r="K512" s="5"/>
      <c r="L512" s="5"/>
      <c r="M512" s="5"/>
      <c r="N512" s="5"/>
      <c r="O512" s="5"/>
      <c r="P512" s="5"/>
      <c r="Q512" s="5"/>
    </row>
    <row r="513" spans="1:17" ht="12.75">
      <c r="A513" s="5"/>
      <c r="B513" s="5"/>
      <c r="C513" s="5"/>
      <c r="D513" s="5"/>
      <c r="E513" s="5"/>
      <c r="F513" s="7" t="e">
        <f>IF(E512&lt;=$F$1,0,F512)</f>
        <v>#REF!</v>
      </c>
      <c r="G513" s="7">
        <f>IF(E512&lt;=$F$1,G512,G512)</f>
        <v>-5.25</v>
      </c>
      <c r="H513" s="8">
        <f>H512</f>
        <v>7.6260791635516245</v>
      </c>
      <c r="I513" s="8">
        <f>I512</f>
        <v>-4.5</v>
      </c>
      <c r="J513" s="5"/>
      <c r="K513" s="5"/>
      <c r="L513" s="5"/>
      <c r="M513" s="5"/>
      <c r="N513" s="5"/>
      <c r="O513" s="5"/>
      <c r="P513" s="5"/>
      <c r="Q513" s="5"/>
    </row>
    <row r="514" spans="1:17" ht="12.75">
      <c r="A514" s="5"/>
      <c r="B514" s="5"/>
      <c r="C514" s="5"/>
      <c r="D514" s="5"/>
      <c r="E514" s="5">
        <f>E512+1</f>
        <v>256</v>
      </c>
      <c r="F514" s="7" t="e">
        <f>IF(E514&lt;=$F$1,0,F513)</f>
        <v>#REF!</v>
      </c>
      <c r="G514" s="7">
        <f>IF(E514&lt;=$F$1,G513+$G$1,G513)</f>
        <v>-5.25</v>
      </c>
      <c r="H514" s="8">
        <f>IF(ABS($N$11*SQRT(-10*(E514-1)*$G$1/2))&lt;=1,H513-$G$1*TAN(ASIN($N$11*SQRT(-10*(E514-1)*$G$1/2))),H513)</f>
        <v>7.6260791635516245</v>
      </c>
      <c r="I514" s="8">
        <f>IF(ABS($N$11*SQRT(-10*(E514-1)*$G$1/2))&lt;=1,I513+$G$1,I513)</f>
        <v>-4.5</v>
      </c>
      <c r="J514" s="5"/>
      <c r="K514" s="5"/>
      <c r="L514" s="5"/>
      <c r="M514" s="5"/>
      <c r="N514" s="5"/>
      <c r="O514" s="5"/>
      <c r="P514" s="5"/>
      <c r="Q514" s="5"/>
    </row>
    <row r="515" spans="1:17" ht="12.75">
      <c r="A515" s="5"/>
      <c r="B515" s="5"/>
      <c r="C515" s="5"/>
      <c r="D515" s="5"/>
      <c r="E515" s="5"/>
      <c r="F515" s="10" t="e">
        <f>IF(E514&lt;=$F$1,11,F514)</f>
        <v>#REF!</v>
      </c>
      <c r="G515" s="10">
        <f>IF(E514&lt;=$F$1,G514,G514)</f>
        <v>-5.25</v>
      </c>
      <c r="H515" s="8">
        <f>H514</f>
        <v>7.6260791635516245</v>
      </c>
      <c r="I515" s="11">
        <f>I514</f>
        <v>-4.5</v>
      </c>
      <c r="J515" s="5"/>
      <c r="K515" s="5"/>
      <c r="L515" s="5"/>
      <c r="M515" s="5"/>
      <c r="N515" s="5"/>
      <c r="O515" s="5"/>
      <c r="P515" s="5"/>
      <c r="Q515" s="5"/>
    </row>
    <row r="516" spans="1:17" ht="12.75">
      <c r="A516" s="5"/>
      <c r="B516" s="5"/>
      <c r="C516" s="5"/>
      <c r="D516" s="5"/>
      <c r="E516" s="5">
        <f>E514+1</f>
        <v>257</v>
      </c>
      <c r="F516" s="7" t="e">
        <f>IF(E516&lt;=$F$1,F515,#REF!)</f>
        <v>#REF!</v>
      </c>
      <c r="G516" s="7">
        <f>IF(E516&lt;=$F$1,G515+$G$1,G515)</f>
        <v>-5.25</v>
      </c>
      <c r="H516" s="8">
        <f>IF(ABS($N$11*SQRT(-10*(E516-1)*$G$1/2))&lt;=1,H515-$G$1*TAN(ASIN($N$11*SQRT(-10*(E516-1)*$G$1/2))),H515)</f>
        <v>7.6260791635516245</v>
      </c>
      <c r="I516" s="8">
        <f>IF(ABS($N$11*SQRT(-10*(E516-1)*$G$1/2))&lt;=1,I515+$G$1,I515)</f>
        <v>-4.5</v>
      </c>
      <c r="J516" s="5"/>
      <c r="K516" s="5"/>
      <c r="L516" s="5"/>
      <c r="M516" s="5"/>
      <c r="N516" s="5"/>
      <c r="O516" s="5"/>
      <c r="P516" s="5"/>
      <c r="Q516" s="5"/>
    </row>
    <row r="517" spans="1:17" ht="12.75">
      <c r="A517" s="5"/>
      <c r="B517" s="5"/>
      <c r="C517" s="5"/>
      <c r="D517" s="5"/>
      <c r="E517" s="5"/>
      <c r="F517" s="7" t="e">
        <f>IF(E516&lt;=$F$1,0,F516)</f>
        <v>#REF!</v>
      </c>
      <c r="G517" s="7">
        <f>IF(E516&lt;=$F$1,G516,G516)</f>
        <v>-5.25</v>
      </c>
      <c r="H517" s="8">
        <f>H516</f>
        <v>7.6260791635516245</v>
      </c>
      <c r="I517" s="8">
        <f>I516</f>
        <v>-4.5</v>
      </c>
      <c r="J517" s="5"/>
      <c r="K517" s="5"/>
      <c r="L517" s="5"/>
      <c r="M517" s="5"/>
      <c r="N517" s="5"/>
      <c r="O517" s="5"/>
      <c r="P517" s="5"/>
      <c r="Q517" s="5"/>
    </row>
    <row r="518" spans="1:17" ht="12.75">
      <c r="A518" s="5"/>
      <c r="B518" s="5"/>
      <c r="C518" s="5"/>
      <c r="D518" s="5"/>
      <c r="E518" s="5">
        <f>E516+1</f>
        <v>258</v>
      </c>
      <c r="F518" s="7" t="e">
        <f>IF(E518&lt;=$F$1,0,F517)</f>
        <v>#REF!</v>
      </c>
      <c r="G518" s="7">
        <f>IF(E518&lt;=$F$1,G517+$G$1,G517)</f>
        <v>-5.25</v>
      </c>
      <c r="H518" s="8">
        <f>IF(ABS($N$11*SQRT(-10*(E518-1)*$G$1/2))&lt;=1,H517-$G$1*TAN(ASIN($N$11*SQRT(-10*(E518-1)*$G$1/2))),H517)</f>
        <v>7.6260791635516245</v>
      </c>
      <c r="I518" s="8">
        <f>IF(ABS($N$11*SQRT(-10*(E518-1)*$G$1/2))&lt;=1,I517+$G$1,I517)</f>
        <v>-4.5</v>
      </c>
      <c r="J518" s="5"/>
      <c r="K518" s="5"/>
      <c r="L518" s="5"/>
      <c r="M518" s="5"/>
      <c r="N518" s="5"/>
      <c r="O518" s="5"/>
      <c r="P518" s="5"/>
      <c r="Q518" s="5"/>
    </row>
    <row r="519" spans="1:17" ht="12.75">
      <c r="A519" s="5"/>
      <c r="B519" s="5"/>
      <c r="C519" s="5"/>
      <c r="D519" s="5"/>
      <c r="E519" s="5"/>
      <c r="F519" s="10" t="e">
        <f>IF(E518&lt;=$F$1,11,F518)</f>
        <v>#REF!</v>
      </c>
      <c r="G519" s="10">
        <f>IF(E518&lt;=$F$1,G518,G518)</f>
        <v>-5.25</v>
      </c>
      <c r="H519" s="8">
        <f>H518</f>
        <v>7.6260791635516245</v>
      </c>
      <c r="I519" s="11">
        <f>I518</f>
        <v>-4.5</v>
      </c>
      <c r="J519" s="5"/>
      <c r="K519" s="5"/>
      <c r="L519" s="5"/>
      <c r="M519" s="5"/>
      <c r="N519" s="5"/>
      <c r="O519" s="5"/>
      <c r="P519" s="5"/>
      <c r="Q519" s="5"/>
    </row>
    <row r="520" spans="1:17" ht="12.75">
      <c r="A520" s="5"/>
      <c r="B520" s="5"/>
      <c r="C520" s="5"/>
      <c r="D520" s="5"/>
      <c r="E520" s="5">
        <f>E518+1</f>
        <v>259</v>
      </c>
      <c r="F520" s="7" t="e">
        <f>IF(E520&lt;=$F$1,F519,#REF!)</f>
        <v>#REF!</v>
      </c>
      <c r="G520" s="7">
        <f>IF(E520&lt;=$F$1,G519+$G$1,G519)</f>
        <v>-5.25</v>
      </c>
      <c r="H520" s="8">
        <f>IF(ABS($N$11*SQRT(-10*(E520-1)*$G$1/2))&lt;=1,H519-$G$1*TAN(ASIN($N$11*SQRT(-10*(E520-1)*$G$1/2))),H519)</f>
        <v>7.6260791635516245</v>
      </c>
      <c r="I520" s="8">
        <f>IF(ABS($N$11*SQRT(-10*(E520-1)*$G$1/2))&lt;=1,I519+$G$1,I519)</f>
        <v>-4.5</v>
      </c>
      <c r="J520" s="5"/>
      <c r="K520" s="5"/>
      <c r="L520" s="5"/>
      <c r="M520" s="5"/>
      <c r="N520" s="5"/>
      <c r="O520" s="5"/>
      <c r="P520" s="5"/>
      <c r="Q520" s="5"/>
    </row>
    <row r="521" spans="1:17" ht="12.75">
      <c r="A521" s="5"/>
      <c r="B521" s="5"/>
      <c r="C521" s="5"/>
      <c r="D521" s="5"/>
      <c r="E521" s="5"/>
      <c r="F521" s="7" t="e">
        <f>IF(E520&lt;=$F$1,0,F520)</f>
        <v>#REF!</v>
      </c>
      <c r="G521" s="7">
        <f>IF(E520&lt;=$F$1,G520,G520)</f>
        <v>-5.25</v>
      </c>
      <c r="H521" s="8">
        <f>H520</f>
        <v>7.6260791635516245</v>
      </c>
      <c r="I521" s="8">
        <f>I520</f>
        <v>-4.5</v>
      </c>
      <c r="J521" s="5"/>
      <c r="K521" s="5"/>
      <c r="L521" s="5"/>
      <c r="M521" s="5"/>
      <c r="N521" s="5"/>
      <c r="O521" s="5"/>
      <c r="P521" s="5"/>
      <c r="Q521" s="5"/>
    </row>
    <row r="522" spans="1:17" ht="12.75">
      <c r="A522" s="5"/>
      <c r="B522" s="5"/>
      <c r="C522" s="5"/>
      <c r="D522" s="5"/>
      <c r="E522" s="5">
        <f>E520+1</f>
        <v>260</v>
      </c>
      <c r="F522" s="7" t="e">
        <f>IF(E522&lt;=$F$1,0,F521)</f>
        <v>#REF!</v>
      </c>
      <c r="G522" s="7">
        <f>IF(E522&lt;=$F$1,G521+$G$1,G521)</f>
        <v>-5.25</v>
      </c>
      <c r="H522" s="8">
        <f>IF(ABS($N$11*SQRT(-10*(E522-1)*$G$1/2))&lt;=1,H521-$G$1*TAN(ASIN($N$11*SQRT(-10*(E522-1)*$G$1/2))),H521)</f>
        <v>7.6260791635516245</v>
      </c>
      <c r="I522" s="8">
        <f>IF(ABS($N$11*SQRT(-10*(E522-1)*$G$1/2))&lt;=1,I521+$G$1,I521)</f>
        <v>-4.5</v>
      </c>
      <c r="J522" s="5"/>
      <c r="K522" s="5"/>
      <c r="L522" s="5"/>
      <c r="M522" s="5"/>
      <c r="N522" s="5"/>
      <c r="O522" s="5"/>
      <c r="P522" s="5"/>
      <c r="Q522" s="5"/>
    </row>
    <row r="523" spans="1:17" ht="12.75">
      <c r="A523" s="5"/>
      <c r="B523" s="5"/>
      <c r="C523" s="5"/>
      <c r="D523" s="5"/>
      <c r="E523" s="5"/>
      <c r="F523" s="10" t="e">
        <f>IF(E522&lt;=$F$1,11,F522)</f>
        <v>#REF!</v>
      </c>
      <c r="G523" s="10">
        <f>IF(E522&lt;=$F$1,G522,G522)</f>
        <v>-5.25</v>
      </c>
      <c r="H523" s="8">
        <f>H522</f>
        <v>7.6260791635516245</v>
      </c>
      <c r="I523" s="11">
        <f>I522</f>
        <v>-4.5</v>
      </c>
      <c r="J523" s="5"/>
      <c r="K523" s="5"/>
      <c r="L523" s="5"/>
      <c r="M523" s="5"/>
      <c r="N523" s="5"/>
      <c r="O523" s="5"/>
      <c r="P523" s="5"/>
      <c r="Q523" s="5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2203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2001-12-15T16:12:10Z</dcterms:created>
  <dcterms:modified xsi:type="dcterms:W3CDTF">2003-10-06T15:53:35Z</dcterms:modified>
  <cp:category/>
  <cp:version/>
  <cp:contentType/>
  <cp:contentStatus/>
</cp:coreProperties>
</file>