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786" yWindow="45" windowWidth="15180" windowHeight="9600" activeTab="0"/>
  </bookViews>
  <sheets>
    <sheet name="Sequentialtest" sheetId="1" r:id="rId1"/>
    <sheet name="weitere Erläuterungen" sheetId="2" r:id="rId2"/>
  </sheets>
  <definedNames/>
  <calcPr fullCalcOnLoad="1"/>
</workbook>
</file>

<file path=xl/sharedStrings.xml><?xml version="1.0" encoding="utf-8"?>
<sst xmlns="http://schemas.openxmlformats.org/spreadsheetml/2006/main" count="128" uniqueCount="95">
  <si>
    <t>Roolfs</t>
  </si>
  <si>
    <t xml:space="preserve">1. Urne </t>
  </si>
  <si>
    <t>schwarz</t>
  </si>
  <si>
    <t>weiß</t>
  </si>
  <si>
    <t xml:space="preserve">2. Urne </t>
  </si>
  <si>
    <t>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</si>
  <si>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</si>
  <si>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</si>
  <si>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</si>
  <si>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</si>
  <si>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</si>
  <si>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</si>
  <si>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</si>
  <si>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</si>
  <si>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</si>
  <si>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</si>
  <si>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</si>
  <si>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</si>
  <si>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</si>
  <si>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</si>
  <si>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</si>
  <si>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</si>
  <si>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</si>
  <si>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</si>
  <si>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</si>
  <si>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</si>
  <si>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s/w </t>
  </si>
  <si>
    <t xml:space="preserve">Eine der beiden Urnen wird verdeckt zufällig ausgewählt. Aus dieser Urne werden Kugeln mit Zurücklegen gezogen.       </t>
  </si>
  <si>
    <t>Aufgrund des Ergebnisses soll die Urne identifiziert werden.</t>
  </si>
  <si>
    <t>Es soll also zwischen zwei Hypothesen entschieden werden:</t>
  </si>
  <si>
    <r>
      <t>H</t>
    </r>
    <r>
      <rPr>
        <i/>
        <vertAlign val="subscript"/>
        <sz val="10"/>
        <color indexed="9"/>
        <rFont val="Arial"/>
        <family val="2"/>
      </rPr>
      <t>1</t>
    </r>
    <r>
      <rPr>
        <i/>
        <sz val="10"/>
        <color indexed="9"/>
        <rFont val="Arial"/>
        <family val="2"/>
      </rPr>
      <t>:  Die Kugeln stammen aus der 1. Urne.</t>
    </r>
  </si>
  <si>
    <r>
      <t>H</t>
    </r>
    <r>
      <rPr>
        <i/>
        <vertAlign val="subscript"/>
        <sz val="10"/>
        <color indexed="9"/>
        <rFont val="Arial"/>
        <family val="2"/>
      </rPr>
      <t>2</t>
    </r>
    <r>
      <rPr>
        <i/>
        <sz val="10"/>
        <color indexed="9"/>
        <rFont val="Arial"/>
        <family val="2"/>
      </rPr>
      <t>:  Die Kugeln stammen aus der 2. Urne.</t>
    </r>
  </si>
  <si>
    <t xml:space="preserve">Reale Versuchsausgänge (schwarze Kugel s, weiße Kugel w) können auch eingetragen werden. </t>
  </si>
  <si>
    <t>w</t>
  </si>
  <si>
    <t>s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</si>
  <si>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</si>
  <si>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</si>
  <si>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</si>
  <si>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</si>
  <si>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</si>
  <si>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</si>
  <si>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</si>
  <si>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</si>
  <si>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</si>
  <si>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</si>
  <si>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a1</t>
  </si>
  <si>
    <t>b</t>
  </si>
  <si>
    <t>c</t>
  </si>
  <si>
    <t>a2</t>
  </si>
  <si>
    <t>1. Gerade</t>
  </si>
  <si>
    <t>2. Gerade</t>
  </si>
  <si>
    <t>y</t>
  </si>
  <si>
    <t>x</t>
  </si>
  <si>
    <t>. Urne</t>
  </si>
  <si>
    <t xml:space="preserve">     Fehlerwahrscheinlichkeit </t>
  </si>
  <si>
    <t>Die zu treffende Entscheidung steht am Graphen.</t>
  </si>
  <si>
    <t>Das Testverfahren wird abgebrochen, wenn eine der beiden Linien erreicht oder überschritten wird.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</si>
  <si>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</si>
  <si>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</si>
  <si>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</si>
  <si>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</si>
  <si>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</si>
  <si>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</si>
  <si>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</si>
  <si>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</si>
  <si>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</si>
  <si>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</si>
  <si>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</si>
  <si>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</si>
  <si>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</si>
  <si>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</si>
  <si>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</si>
  <si>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</si>
  <si>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</si>
  <si>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</si>
  <si>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</si>
  <si>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</si>
  <si>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Sequentialtest nach A. Wald, 1902-1951</t>
  </si>
  <si>
    <t>Die bedingte Wahrscheinlichkeit für eine Sequenz ist  1 - Fehlerwahrscheinlichkeit.</t>
  </si>
  <si>
    <r>
      <t>q</t>
    </r>
    <r>
      <rPr>
        <vertAlign val="subscript"/>
        <sz val="10"/>
        <color indexed="63"/>
        <rFont val="Arial"/>
        <family val="2"/>
      </rPr>
      <t>2</t>
    </r>
  </si>
  <si>
    <r>
      <t>p</t>
    </r>
    <r>
      <rPr>
        <vertAlign val="subscript"/>
        <sz val="10"/>
        <color indexed="63"/>
        <rFont val="Arial"/>
        <family val="2"/>
      </rPr>
      <t>2</t>
    </r>
  </si>
  <si>
    <r>
      <t>q</t>
    </r>
    <r>
      <rPr>
        <vertAlign val="subscript"/>
        <sz val="10"/>
        <color indexed="63"/>
        <rFont val="Arial"/>
        <family val="2"/>
      </rPr>
      <t>1</t>
    </r>
  </si>
  <si>
    <r>
      <t>p</t>
    </r>
    <r>
      <rPr>
        <vertAlign val="subscript"/>
        <sz val="10"/>
        <color indexed="63"/>
        <rFont val="Arial"/>
        <family val="2"/>
      </rPr>
      <t>1</t>
    </r>
  </si>
  <si>
    <t xml:space="preserve">x </t>
  </si>
  <si>
    <t xml:space="preserve">y </t>
  </si>
  <si>
    <t>schwarze Kugeln</t>
  </si>
  <si>
    <t>weiße Kugeln</t>
  </si>
  <si>
    <t>a</t>
  </si>
  <si>
    <t xml:space="preserve">    Fehlerwahrscheinlichkeit sei </t>
  </si>
  <si>
    <t>In der Stichprobe seien:</t>
  </si>
  <si>
    <t>Hieraus ergibt sich die Gleichung der 1. Geraden.</t>
  </si>
  <si>
    <t xml:space="preserve">Der 1. Ansatz lautet nun: </t>
  </si>
  <si>
    <t>Der 2. Ansatz lautet:</t>
  </si>
  <si>
    <t>Der Zufallsversuch kann simuliert werden,  die zufällig gewählte Urne wird dann angegeben (neben dem Simulationsbutton).</t>
  </si>
  <si>
    <t>Die Anzahl der Kugeln in den Urnen kann natürlich geändert werden.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</si>
</sst>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17">
    <font>
      <sz val="10"/>
      <name val="Arial"/>
      <family val="0"/>
    </font>
    <font>
      <sz val="10"/>
      <color indexed="54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i/>
      <vertAlign val="subscript"/>
      <sz val="10"/>
      <color indexed="9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i/>
      <sz val="10"/>
      <color indexed="54"/>
      <name val="Arial"/>
      <family val="2"/>
    </font>
    <font>
      <sz val="8"/>
      <color indexed="9"/>
      <name val="Arial"/>
      <family val="2"/>
    </font>
    <font>
      <i/>
      <sz val="10"/>
      <color indexed="18"/>
      <name val="Arial"/>
      <family val="2"/>
    </font>
    <font>
      <vertAlign val="subscript"/>
      <sz val="10"/>
      <color indexed="63"/>
      <name val="Arial"/>
      <family val="2"/>
    </font>
    <font>
      <i/>
      <sz val="10"/>
      <name val="Arial"/>
      <family val="2"/>
    </font>
    <font>
      <sz val="12"/>
      <color indexed="9"/>
      <name val="Symbol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69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/>
    </xf>
    <xf numFmtId="169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7" fontId="5" fillId="2" borderId="0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71" fontId="1" fillId="2" borderId="0" xfId="0" applyNumberFormat="1" applyFont="1" applyFill="1" applyBorder="1" applyAlignment="1">
      <alignment/>
    </xf>
    <xf numFmtId="170" fontId="4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71" fontId="2" fillId="2" borderId="0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14" fillId="2" borderId="0" xfId="0" applyFont="1" applyFill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4" fillId="5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/>
    </xf>
    <xf numFmtId="0" fontId="15" fillId="4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"/>
          <c:w val="0.9135"/>
          <c:h val="0.950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Sequentialtest!$G$8:$G$58</c:f>
              <c:numCache/>
            </c:numRef>
          </c:xVal>
          <c:yVal>
            <c:numRef>
              <c:f>Sequentialtest!$F$8:$F$58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Sequentialtest!$M$28:$M$29</c:f>
              <c:numCache/>
            </c:numRef>
          </c:xVal>
          <c:yVal>
            <c:numRef>
              <c:f>Sequentialtest!$N$28:$N$29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Sequentialtest!$M$32:$M$33</c:f>
              <c:numCache/>
            </c:numRef>
          </c:xVal>
          <c:yVal>
            <c:numRef>
              <c:f>Sequentialtest!$N$32:$N$33</c:f>
              <c:numCache/>
            </c:numRef>
          </c:yVal>
          <c:smooth val="1"/>
        </c:ser>
        <c:axId val="45801300"/>
        <c:axId val="9558517"/>
      </c:scatterChart>
      <c:valAx>
        <c:axId val="45801300"/>
        <c:scaling>
          <c:orientation val="minMax"/>
          <c:max val="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schwarz</a:t>
                </a:r>
              </a:p>
            </c:rich>
          </c:tx>
          <c:layout>
            <c:manualLayout>
              <c:xMode val="factor"/>
              <c:yMode val="factor"/>
              <c:x val="0.00075"/>
              <c:y val="0.04975"/>
            </c:manualLayout>
          </c:layout>
          <c:overlay val="0"/>
          <c:spPr>
            <a:solidFill>
              <a:srgbClr val="666699"/>
            </a:solidFill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9558517"/>
        <c:crosses val="autoZero"/>
        <c:crossBetween val="midCat"/>
        <c:dispUnits/>
        <c:majorUnit val="2"/>
        <c:minorUnit val="2"/>
      </c:valAx>
      <c:valAx>
        <c:axId val="9558517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weiß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05"/>
            </c:manualLayout>
          </c:layout>
          <c:overlay val="0"/>
          <c:spPr>
            <a:solidFill>
              <a:srgbClr val="666699"/>
            </a:solidFill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801300"/>
        <c:crosses val="autoZero"/>
        <c:crossBetween val="midCat"/>
        <c:dispUnits/>
        <c:majorUnit val="2"/>
        <c:min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666699"/>
    </a:solidFill>
    <a:ln w="3175">
      <a:solidFill>
        <a:srgbClr val="666699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6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5</xdr:row>
      <xdr:rowOff>85725</xdr:rowOff>
    </xdr:from>
    <xdr:to>
      <xdr:col>10</xdr:col>
      <xdr:colOff>161925</xdr:colOff>
      <xdr:row>22</xdr:row>
      <xdr:rowOff>114300</xdr:rowOff>
    </xdr:to>
    <xdr:graphicFrame>
      <xdr:nvGraphicFramePr>
        <xdr:cNvPr id="1" name="Chart 3"/>
        <xdr:cNvGraphicFramePr/>
      </xdr:nvGraphicFramePr>
      <xdr:xfrm>
        <a:off x="1790700" y="742950"/>
        <a:ext cx="30575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371475</xdr:colOff>
      <xdr:row>30</xdr:row>
      <xdr:rowOff>19050</xdr:rowOff>
    </xdr:from>
    <xdr:to>
      <xdr:col>7</xdr:col>
      <xdr:colOff>428625</xdr:colOff>
      <xdr:row>32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33675" y="4724400"/>
          <a:ext cx="542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26</xdr:row>
      <xdr:rowOff>133350</xdr:rowOff>
    </xdr:from>
    <xdr:to>
      <xdr:col>7</xdr:col>
      <xdr:colOff>628650</xdr:colOff>
      <xdr:row>28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4191000"/>
          <a:ext cx="742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26</xdr:row>
      <xdr:rowOff>85725</xdr:rowOff>
    </xdr:from>
    <xdr:to>
      <xdr:col>10</xdr:col>
      <xdr:colOff>190500</xdr:colOff>
      <xdr:row>32</xdr:row>
      <xdr:rowOff>123825</xdr:rowOff>
    </xdr:to>
    <xdr:pic>
      <xdr:nvPicPr>
        <xdr:cNvPr id="4" name="ScrollBar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414337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P58"/>
  <sheetViews>
    <sheetView showGridLines="0" showRowColHeaders="0" tabSelected="1" showOutlineSymbols="0" workbookViewId="0" topLeftCell="A1">
      <selection activeCell="R40" sqref="R40"/>
    </sheetView>
  </sheetViews>
  <sheetFormatPr defaultColWidth="11.421875" defaultRowHeight="12.75"/>
  <cols>
    <col min="1" max="1" width="2.8515625" style="4" customWidth="1"/>
    <col min="2" max="3" width="7.28125" style="4" customWidth="1"/>
    <col min="4" max="4" width="3.421875" style="4" customWidth="1"/>
    <col min="5" max="7" width="7.28125" style="4" customWidth="1"/>
    <col min="8" max="8" width="12.7109375" style="4" customWidth="1"/>
    <col min="9" max="9" width="6.421875" style="4" customWidth="1"/>
    <col min="10" max="10" width="8.421875" style="4" customWidth="1"/>
    <col min="11" max="11" width="5.421875" style="4" customWidth="1"/>
    <col min="12" max="16384" width="11.421875" style="4" customWidth="1"/>
  </cols>
  <sheetData>
    <row r="1" spans="2:7" ht="12.75">
      <c r="B1" s="42" t="s">
        <v>1</v>
      </c>
      <c r="C1" s="42"/>
      <c r="D1" s="37"/>
      <c r="E1" s="43" t="s">
        <v>4</v>
      </c>
      <c r="F1" s="43"/>
      <c r="G1" s="8"/>
    </row>
    <row r="2" spans="2:7" ht="12.75">
      <c r="B2" s="39" t="s">
        <v>2</v>
      </c>
      <c r="C2" s="39" t="s">
        <v>3</v>
      </c>
      <c r="D2" s="37"/>
      <c r="E2" s="40" t="s">
        <v>2</v>
      </c>
      <c r="F2" s="40" t="s">
        <v>3</v>
      </c>
      <c r="G2" s="26"/>
    </row>
    <row r="3" spans="2:7" ht="12" customHeight="1">
      <c r="B3" s="36">
        <v>3</v>
      </c>
      <c r="C3" s="36">
        <v>2</v>
      </c>
      <c r="D3" s="41"/>
      <c r="E3" s="38">
        <v>1</v>
      </c>
      <c r="F3" s="38">
        <v>2</v>
      </c>
      <c r="G3" s="8"/>
    </row>
    <row r="4" ht="2.25" customHeight="1">
      <c r="E4" s="4">
        <v>3</v>
      </c>
    </row>
    <row r="5" spans="1:8" ht="12" customHeight="1">
      <c r="A5" s="23" t="s">
        <v>5</v>
      </c>
      <c r="B5" s="2">
        <f>B3/(B3+C3)</f>
        <v>0.6</v>
      </c>
      <c r="C5" s="2">
        <f>1-B5</f>
        <v>0.4</v>
      </c>
      <c r="D5" s="9"/>
      <c r="E5" s="2">
        <f>E3/(E3+F3)</f>
        <v>0.3333333333333333</v>
      </c>
      <c r="F5" s="2">
        <f>1-E5</f>
        <v>0.6666666666666667</v>
      </c>
      <c r="G5" s="25">
        <f>IF(F5&lt;C5,1,2)</f>
        <v>2</v>
      </c>
      <c r="H5" s="4" t="s">
        <v>53</v>
      </c>
    </row>
    <row r="6" spans="1:10" ht="12.75">
      <c r="A6" s="1"/>
      <c r="B6" s="1"/>
      <c r="C6" s="1"/>
      <c r="E6" s="24"/>
      <c r="F6" s="19"/>
      <c r="G6" s="19"/>
      <c r="H6" s="19"/>
      <c r="J6" s="10"/>
    </row>
    <row r="7" spans="1:8" ht="12.75">
      <c r="A7" s="1"/>
      <c r="B7" s="1"/>
      <c r="C7" s="1"/>
      <c r="E7" s="1"/>
      <c r="F7" s="19" t="s">
        <v>51</v>
      </c>
      <c r="G7" s="19" t="s">
        <v>52</v>
      </c>
      <c r="H7" s="19"/>
    </row>
    <row r="8" spans="1:9" ht="12.75">
      <c r="A8" s="1">
        <v>0</v>
      </c>
      <c r="B8" s="1"/>
      <c r="C8" s="1"/>
      <c r="D8" s="35" t="s">
        <v>26</v>
      </c>
      <c r="E8" s="2">
        <v>0</v>
      </c>
      <c r="F8" s="2">
        <v>0</v>
      </c>
      <c r="G8" s="2">
        <v>0</v>
      </c>
      <c r="I8" s="2"/>
    </row>
    <row r="9" spans="1:8" ht="12.75">
      <c r="A9" s="1">
        <f>IF(D9="",A8,A8+1)</f>
        <v>1</v>
      </c>
      <c r="C9" s="5" t="s">
        <v>6</v>
      </c>
      <c r="D9" t="s">
        <v>33</v>
      </c>
      <c r="E9" s="2">
        <f>IF(D9="w",1,0)</f>
        <v>1</v>
      </c>
      <c r="F9" s="21">
        <f>SUM($E$8:E9)</f>
        <v>1</v>
      </c>
      <c r="G9" s="21">
        <f>IF(D9="s",G8+1,G8)</f>
        <v>0</v>
      </c>
      <c r="H9" s="2"/>
    </row>
    <row r="10" spans="1:9" ht="12.75">
      <c r="A10" s="1">
        <f aca="true" t="shared" si="0" ref="A10:A28">IF(D10="",A9,A9+1)</f>
        <v>2</v>
      </c>
      <c r="C10" s="5" t="s">
        <v>7</v>
      </c>
      <c r="D10" t="s">
        <v>34</v>
      </c>
      <c r="E10" s="2">
        <f aca="true" t="shared" si="1" ref="E10:E58">IF(D10="w",1,0)</f>
        <v>0</v>
      </c>
      <c r="F10" s="21">
        <f>SUM($E$9:E10)</f>
        <v>1</v>
      </c>
      <c r="G10" s="21">
        <f aca="true" t="shared" si="2" ref="G10:G38">IF(D10="s",G9+1,G9)</f>
        <v>1</v>
      </c>
      <c r="H10" s="2"/>
      <c r="I10" s="3"/>
    </row>
    <row r="11" spans="1:8" ht="12.75">
      <c r="A11" s="1">
        <f t="shared" si="0"/>
        <v>3</v>
      </c>
      <c r="C11" s="5" t="s">
        <v>8</v>
      </c>
      <c r="D11" t="s">
        <v>33</v>
      </c>
      <c r="E11" s="2">
        <f t="shared" si="1"/>
        <v>1</v>
      </c>
      <c r="F11" s="21">
        <f>SUM($E$9:E11)</f>
        <v>2</v>
      </c>
      <c r="G11" s="21">
        <f t="shared" si="2"/>
        <v>1</v>
      </c>
      <c r="H11" s="9"/>
    </row>
    <row r="12" spans="1:8" ht="12.75">
      <c r="A12" s="1">
        <f t="shared" si="0"/>
        <v>4</v>
      </c>
      <c r="C12" s="5" t="s">
        <v>9</v>
      </c>
      <c r="D12" t="s">
        <v>34</v>
      </c>
      <c r="E12" s="2">
        <f t="shared" si="1"/>
        <v>0</v>
      </c>
      <c r="F12" s="21">
        <f>SUM($E$9:E12)</f>
        <v>2</v>
      </c>
      <c r="G12" s="21">
        <f t="shared" si="2"/>
        <v>2</v>
      </c>
      <c r="H12" s="9"/>
    </row>
    <row r="13" spans="1:8" ht="12.75">
      <c r="A13" s="1">
        <f t="shared" si="0"/>
        <v>5</v>
      </c>
      <c r="C13" s="5" t="s">
        <v>10</v>
      </c>
      <c r="D13" t="s">
        <v>34</v>
      </c>
      <c r="E13" s="2">
        <f t="shared" si="1"/>
        <v>0</v>
      </c>
      <c r="F13" s="21">
        <f>SUM($E$9:E13)</f>
        <v>2</v>
      </c>
      <c r="G13" s="21">
        <f t="shared" si="2"/>
        <v>3</v>
      </c>
      <c r="H13" s="9"/>
    </row>
    <row r="14" spans="1:12" ht="12.75">
      <c r="A14" s="1">
        <f t="shared" si="0"/>
        <v>6</v>
      </c>
      <c r="C14" s="5" t="s">
        <v>11</v>
      </c>
      <c r="D14" t="s">
        <v>33</v>
      </c>
      <c r="E14" s="2">
        <f t="shared" si="1"/>
        <v>1</v>
      </c>
      <c r="F14" s="21">
        <f>SUM($E$9:E14)</f>
        <v>3</v>
      </c>
      <c r="G14" s="21">
        <f t="shared" si="2"/>
        <v>3</v>
      </c>
      <c r="H14" s="9"/>
      <c r="L14" s="11"/>
    </row>
    <row r="15" spans="1:12" ht="12.75">
      <c r="A15" s="1">
        <f t="shared" si="0"/>
        <v>7</v>
      </c>
      <c r="C15" s="5" t="s">
        <v>12</v>
      </c>
      <c r="D15" t="s">
        <v>33</v>
      </c>
      <c r="E15" s="2">
        <f t="shared" si="1"/>
        <v>1</v>
      </c>
      <c r="F15" s="21">
        <f>SUM($E$9:E15)</f>
        <v>4</v>
      </c>
      <c r="G15" s="21">
        <f t="shared" si="2"/>
        <v>3</v>
      </c>
      <c r="H15" s="9"/>
      <c r="L15" s="12"/>
    </row>
    <row r="16" spans="1:12" ht="12.75">
      <c r="A16" s="1">
        <f t="shared" si="0"/>
        <v>8</v>
      </c>
      <c r="C16" s="5" t="s">
        <v>13</v>
      </c>
      <c r="D16" t="s">
        <v>33</v>
      </c>
      <c r="E16" s="2">
        <f t="shared" si="1"/>
        <v>1</v>
      </c>
      <c r="F16" s="21">
        <f>SUM($E$9:E16)</f>
        <v>5</v>
      </c>
      <c r="G16" s="21">
        <f t="shared" si="2"/>
        <v>3</v>
      </c>
      <c r="H16" s="9"/>
      <c r="L16" s="13"/>
    </row>
    <row r="17" spans="1:8" ht="12.75">
      <c r="A17" s="1">
        <f t="shared" si="0"/>
        <v>9</v>
      </c>
      <c r="C17" s="5" t="s">
        <v>14</v>
      </c>
      <c r="D17" t="s">
        <v>34</v>
      </c>
      <c r="E17" s="2">
        <f t="shared" si="1"/>
        <v>0</v>
      </c>
      <c r="F17" s="21">
        <f>SUM($E$9:E17)</f>
        <v>5</v>
      </c>
      <c r="G17" s="21">
        <f t="shared" si="2"/>
        <v>4</v>
      </c>
      <c r="H17" s="9"/>
    </row>
    <row r="18" spans="1:8" ht="12.75">
      <c r="A18" s="1">
        <f t="shared" si="0"/>
        <v>10</v>
      </c>
      <c r="C18" s="5" t="s">
        <v>15</v>
      </c>
      <c r="D18" t="s">
        <v>34</v>
      </c>
      <c r="E18" s="2">
        <f t="shared" si="1"/>
        <v>0</v>
      </c>
      <c r="F18" s="21">
        <f>SUM($E$9:E18)</f>
        <v>5</v>
      </c>
      <c r="G18" s="21">
        <f t="shared" si="2"/>
        <v>5</v>
      </c>
      <c r="H18" s="9"/>
    </row>
    <row r="19" spans="1:8" ht="12.75">
      <c r="A19" s="1">
        <f t="shared" si="0"/>
        <v>11</v>
      </c>
      <c r="C19" s="5" t="s">
        <v>16</v>
      </c>
      <c r="D19" t="s">
        <v>34</v>
      </c>
      <c r="E19" s="2">
        <f t="shared" si="1"/>
        <v>0</v>
      </c>
      <c r="F19" s="21">
        <f>SUM($E$9:E19)</f>
        <v>5</v>
      </c>
      <c r="G19" s="21">
        <f t="shared" si="2"/>
        <v>6</v>
      </c>
      <c r="H19" s="9"/>
    </row>
    <row r="20" spans="1:8" ht="12.75">
      <c r="A20" s="1">
        <f t="shared" si="0"/>
        <v>12</v>
      </c>
      <c r="C20" s="5" t="s">
        <v>17</v>
      </c>
      <c r="D20" t="s">
        <v>34</v>
      </c>
      <c r="E20" s="2">
        <f t="shared" si="1"/>
        <v>0</v>
      </c>
      <c r="F20" s="21">
        <f>SUM($E$9:E20)</f>
        <v>5</v>
      </c>
      <c r="G20" s="21">
        <f t="shared" si="2"/>
        <v>7</v>
      </c>
      <c r="H20" s="9"/>
    </row>
    <row r="21" spans="1:12" ht="12.75">
      <c r="A21" s="1">
        <f t="shared" si="0"/>
        <v>13</v>
      </c>
      <c r="C21" s="5" t="s">
        <v>18</v>
      </c>
      <c r="D21" t="s">
        <v>33</v>
      </c>
      <c r="E21" s="2">
        <f t="shared" si="1"/>
        <v>1</v>
      </c>
      <c r="F21" s="21">
        <f>SUM($E$9:E21)</f>
        <v>6</v>
      </c>
      <c r="G21" s="21">
        <f t="shared" si="2"/>
        <v>7</v>
      </c>
      <c r="H21" s="9"/>
      <c r="I21" s="7"/>
      <c r="K21" s="4">
        <f>IF(F5&lt;C5,2,1)</f>
        <v>1</v>
      </c>
      <c r="L21" s="4" t="s">
        <v>53</v>
      </c>
    </row>
    <row r="22" spans="1:8" ht="12.75">
      <c r="A22" s="1">
        <f t="shared" si="0"/>
        <v>14</v>
      </c>
      <c r="C22" s="5" t="s">
        <v>19</v>
      </c>
      <c r="D22" t="s">
        <v>33</v>
      </c>
      <c r="E22" s="2">
        <f t="shared" si="1"/>
        <v>1</v>
      </c>
      <c r="F22" s="21">
        <f>SUM($E$9:E22)</f>
        <v>7</v>
      </c>
      <c r="G22" s="21">
        <f t="shared" si="2"/>
        <v>7</v>
      </c>
      <c r="H22" s="9"/>
    </row>
    <row r="23" spans="1:8" ht="12.75">
      <c r="A23" s="1">
        <f t="shared" si="0"/>
        <v>15</v>
      </c>
      <c r="C23" s="5" t="s">
        <v>20</v>
      </c>
      <c r="D23" t="s">
        <v>33</v>
      </c>
      <c r="E23" s="2">
        <f t="shared" si="1"/>
        <v>1</v>
      </c>
      <c r="F23" s="21">
        <f>SUM($E$9:E23)</f>
        <v>8</v>
      </c>
      <c r="G23" s="21">
        <f t="shared" si="2"/>
        <v>7</v>
      </c>
      <c r="H23" s="9"/>
    </row>
    <row r="24" spans="1:16" ht="12.75">
      <c r="A24" s="1">
        <f t="shared" si="0"/>
        <v>16</v>
      </c>
      <c r="C24" s="5" t="s">
        <v>21</v>
      </c>
      <c r="D24" t="s">
        <v>34</v>
      </c>
      <c r="E24" s="2">
        <f t="shared" si="1"/>
        <v>0</v>
      </c>
      <c r="F24" s="21">
        <f>SUM($E$9:E24)</f>
        <v>8</v>
      </c>
      <c r="G24" s="21">
        <f t="shared" si="2"/>
        <v>8</v>
      </c>
      <c r="H24" s="9"/>
      <c r="L24" s="1"/>
      <c r="M24" s="1"/>
      <c r="N24" s="1"/>
      <c r="O24" s="1"/>
      <c r="P24" s="1"/>
    </row>
    <row r="25" spans="1:16" ht="12.75">
      <c r="A25" s="1">
        <f t="shared" si="0"/>
        <v>17</v>
      </c>
      <c r="C25" s="5" t="s">
        <v>22</v>
      </c>
      <c r="D25" t="s">
        <v>33</v>
      </c>
      <c r="E25" s="2">
        <f t="shared" si="1"/>
        <v>1</v>
      </c>
      <c r="F25" s="21">
        <f>SUM($E$9:E25)</f>
        <v>9</v>
      </c>
      <c r="G25" s="21">
        <f>IF(D25="s",G24+1,G24)</f>
        <v>8</v>
      </c>
      <c r="H25" s="9"/>
      <c r="L25" s="19" t="s">
        <v>45</v>
      </c>
      <c r="M25" s="19" t="s">
        <v>48</v>
      </c>
      <c r="N25" s="19" t="s">
        <v>46</v>
      </c>
      <c r="O25" s="19" t="s">
        <v>47</v>
      </c>
      <c r="P25" s="19"/>
    </row>
    <row r="26" spans="1:16" ht="12.75">
      <c r="A26" s="1">
        <f t="shared" si="0"/>
        <v>18</v>
      </c>
      <c r="C26" s="5" t="s">
        <v>23</v>
      </c>
      <c r="D26" t="s">
        <v>33</v>
      </c>
      <c r="E26" s="2">
        <f t="shared" si="1"/>
        <v>1</v>
      </c>
      <c r="F26" s="21">
        <f>SUM($E$9:E26)</f>
        <v>10</v>
      </c>
      <c r="G26" s="21">
        <f t="shared" si="2"/>
        <v>8</v>
      </c>
      <c r="H26" s="18" t="s">
        <v>54</v>
      </c>
      <c r="K26" s="22">
        <f>K27/1000</f>
        <v>0.063</v>
      </c>
      <c r="L26" s="20">
        <f>LOG(K26/(1-K26))</f>
        <v>-1.1723990414341965</v>
      </c>
      <c r="M26" s="20">
        <f>LOG(1/K26-1)</f>
        <v>1.1723990414341965</v>
      </c>
      <c r="N26" s="20">
        <f>LOG(E5/B5)</f>
        <v>-0.25527250510330607</v>
      </c>
      <c r="O26" s="20">
        <f>LOG(F5/C5)</f>
        <v>0.2218487496163564</v>
      </c>
      <c r="P26" s="20"/>
    </row>
    <row r="27" spans="1:16" ht="12.75">
      <c r="A27" s="1">
        <f t="shared" si="0"/>
        <v>19</v>
      </c>
      <c r="C27" s="5" t="s">
        <v>24</v>
      </c>
      <c r="D27" t="s">
        <v>33</v>
      </c>
      <c r="E27" s="2">
        <f t="shared" si="1"/>
        <v>1</v>
      </c>
      <c r="F27" s="21">
        <f>SUM($E$9:E27)</f>
        <v>11</v>
      </c>
      <c r="G27" s="21">
        <f t="shared" si="2"/>
        <v>8</v>
      </c>
      <c r="H27" s="9"/>
      <c r="K27" s="1">
        <v>63</v>
      </c>
      <c r="L27" s="1"/>
      <c r="M27" s="1"/>
      <c r="N27" s="1"/>
      <c r="O27" s="1"/>
      <c r="P27" s="1"/>
    </row>
    <row r="28" spans="1:16" ht="12.75">
      <c r="A28" s="1">
        <f t="shared" si="0"/>
        <v>20</v>
      </c>
      <c r="C28" s="5" t="s">
        <v>25</v>
      </c>
      <c r="D28" t="s">
        <v>33</v>
      </c>
      <c r="E28" s="2">
        <f t="shared" si="1"/>
        <v>1</v>
      </c>
      <c r="F28" s="21">
        <f>SUM($E$9:E28)</f>
        <v>12</v>
      </c>
      <c r="G28" s="21">
        <f t="shared" si="2"/>
        <v>8</v>
      </c>
      <c r="H28" s="25">
        <v>2</v>
      </c>
      <c r="I28" s="4" t="s">
        <v>53</v>
      </c>
      <c r="L28" s="1" t="s">
        <v>49</v>
      </c>
      <c r="M28" s="21">
        <v>0</v>
      </c>
      <c r="N28" s="2">
        <f>M26/O26</f>
        <v>5.284677256291185</v>
      </c>
      <c r="O28" s="21"/>
      <c r="P28" s="1"/>
    </row>
    <row r="29" spans="1:16" ht="12.75">
      <c r="A29" s="1">
        <f aca="true" t="shared" si="3" ref="A29:A34">IF(D29="",A28,A28+1)</f>
        <v>21</v>
      </c>
      <c r="C29" s="5" t="s">
        <v>35</v>
      </c>
      <c r="D29" t="s">
        <v>33</v>
      </c>
      <c r="E29" s="2">
        <f t="shared" si="1"/>
        <v>1</v>
      </c>
      <c r="F29" s="21">
        <f>SUM($E$9:E29)</f>
        <v>13</v>
      </c>
      <c r="G29" s="21">
        <f t="shared" si="2"/>
        <v>8</v>
      </c>
      <c r="L29" s="1"/>
      <c r="M29" s="21">
        <v>30</v>
      </c>
      <c r="N29" s="21">
        <f>M26/O26-30*N26/O26</f>
        <v>39.80448034890488</v>
      </c>
      <c r="O29" s="21"/>
      <c r="P29" s="1"/>
    </row>
    <row r="30" spans="1:16" ht="12.75">
      <c r="A30" s="1">
        <f t="shared" si="3"/>
        <v>22</v>
      </c>
      <c r="C30" s="5" t="s">
        <v>36</v>
      </c>
      <c r="D30" t="s">
        <v>33</v>
      </c>
      <c r="E30" s="2">
        <f t="shared" si="1"/>
        <v>1</v>
      </c>
      <c r="F30" s="21">
        <f>SUM($E$9:E30)</f>
        <v>14</v>
      </c>
      <c r="G30" s="21">
        <f t="shared" si="2"/>
        <v>8</v>
      </c>
      <c r="L30" s="1"/>
      <c r="M30" s="21"/>
      <c r="N30" s="21"/>
      <c r="O30" s="21"/>
      <c r="P30" s="1"/>
    </row>
    <row r="31" spans="1:16" ht="12.75">
      <c r="A31" s="1">
        <f t="shared" si="3"/>
        <v>23</v>
      </c>
      <c r="C31" s="5" t="s">
        <v>37</v>
      </c>
      <c r="D31" t="s">
        <v>34</v>
      </c>
      <c r="E31" s="2">
        <f t="shared" si="1"/>
        <v>0</v>
      </c>
      <c r="F31" s="21">
        <f>SUM($E$9:E31)</f>
        <v>14</v>
      </c>
      <c r="G31" s="21">
        <f t="shared" si="2"/>
        <v>9</v>
      </c>
      <c r="L31" s="1" t="s">
        <v>50</v>
      </c>
      <c r="M31" s="21"/>
      <c r="N31" s="21"/>
      <c r="O31" s="21"/>
      <c r="P31" s="1"/>
    </row>
    <row r="32" spans="1:15" ht="12.75">
      <c r="A32" s="1">
        <f t="shared" si="3"/>
        <v>24</v>
      </c>
      <c r="C32" s="5" t="s">
        <v>38</v>
      </c>
      <c r="D32" t="s">
        <v>33</v>
      </c>
      <c r="E32" s="2">
        <f t="shared" si="1"/>
        <v>1</v>
      </c>
      <c r="F32" s="21">
        <f>SUM($E$9:E32)</f>
        <v>15</v>
      </c>
      <c r="G32" s="21">
        <f t="shared" si="2"/>
        <v>9</v>
      </c>
      <c r="L32" s="27" t="s">
        <v>0</v>
      </c>
      <c r="M32" s="2">
        <v>0</v>
      </c>
      <c r="N32" s="2">
        <f>-N28</f>
        <v>-5.284677256291185</v>
      </c>
      <c r="O32" s="28"/>
    </row>
    <row r="33" spans="1:14" ht="12.75">
      <c r="A33" s="1">
        <f t="shared" si="3"/>
        <v>25</v>
      </c>
      <c r="C33" s="5" t="s">
        <v>39</v>
      </c>
      <c r="D33" t="s">
        <v>33</v>
      </c>
      <c r="E33" s="2">
        <f t="shared" si="1"/>
        <v>1</v>
      </c>
      <c r="F33" s="21">
        <f>SUM($E$9:E33)</f>
        <v>16</v>
      </c>
      <c r="G33" s="21">
        <f t="shared" si="2"/>
        <v>9</v>
      </c>
      <c r="M33" s="2">
        <v>30</v>
      </c>
      <c r="N33" s="2">
        <f>L26/O26-30*N26/O26</f>
        <v>29.235125836322513</v>
      </c>
    </row>
    <row r="34" spans="1:14" ht="12.75">
      <c r="A34" s="1">
        <f t="shared" si="3"/>
        <v>25</v>
      </c>
      <c r="C34" s="5" t="s">
        <v>40</v>
      </c>
      <c r="D34"/>
      <c r="E34" s="2">
        <f t="shared" si="1"/>
        <v>0</v>
      </c>
      <c r="F34" s="21">
        <f>SUM($E$9:E34)</f>
        <v>16</v>
      </c>
      <c r="G34" s="21">
        <f t="shared" si="2"/>
        <v>9</v>
      </c>
      <c r="M34" s="2"/>
      <c r="N34" s="2"/>
    </row>
    <row r="35" spans="1:7" ht="12.75">
      <c r="A35" s="1">
        <f>IF(D35="",A34,A34+1)</f>
        <v>25</v>
      </c>
      <c r="C35" s="5" t="s">
        <v>41</v>
      </c>
      <c r="D35"/>
      <c r="E35" s="2">
        <f t="shared" si="1"/>
        <v>0</v>
      </c>
      <c r="F35" s="21">
        <f>SUM($E$9:E35)</f>
        <v>16</v>
      </c>
      <c r="G35" s="21">
        <f t="shared" si="2"/>
        <v>9</v>
      </c>
    </row>
    <row r="36" spans="1:7" ht="12.75">
      <c r="A36" s="1">
        <f>IF(D36="",A35,A35+1)</f>
        <v>25</v>
      </c>
      <c r="C36" s="5" t="s">
        <v>42</v>
      </c>
      <c r="D36"/>
      <c r="E36" s="2">
        <f t="shared" si="1"/>
        <v>0</v>
      </c>
      <c r="F36" s="21">
        <f>SUM($E$9:E36)</f>
        <v>16</v>
      </c>
      <c r="G36" s="21">
        <f t="shared" si="2"/>
        <v>9</v>
      </c>
    </row>
    <row r="37" spans="1:15" ht="12.75">
      <c r="A37" s="1">
        <f>IF(D37="",A36,A36+1)</f>
        <v>25</v>
      </c>
      <c r="C37" s="5" t="s">
        <v>43</v>
      </c>
      <c r="D37"/>
      <c r="E37" s="2">
        <f t="shared" si="1"/>
        <v>0</v>
      </c>
      <c r="F37" s="21">
        <f>SUM($E$9:E37)</f>
        <v>16</v>
      </c>
      <c r="G37" s="21">
        <f t="shared" si="2"/>
        <v>9</v>
      </c>
      <c r="I37" s="1"/>
      <c r="L37" s="1"/>
      <c r="M37" s="1"/>
      <c r="N37" s="1"/>
      <c r="O37" s="1"/>
    </row>
    <row r="38" spans="1:9" ht="12.75">
      <c r="A38" s="1">
        <f>IF(D38="",A37,A37+1)</f>
        <v>25</v>
      </c>
      <c r="C38" s="5" t="s">
        <v>44</v>
      </c>
      <c r="D38"/>
      <c r="E38" s="2">
        <f t="shared" si="1"/>
        <v>0</v>
      </c>
      <c r="F38" s="21">
        <f>SUM($E$9:E38)</f>
        <v>16</v>
      </c>
      <c r="G38" s="21">
        <f t="shared" si="2"/>
        <v>9</v>
      </c>
      <c r="I38" s="1"/>
    </row>
    <row r="39" spans="1:9" ht="12.75">
      <c r="A39" s="1"/>
      <c r="C39" s="5" t="s">
        <v>57</v>
      </c>
      <c r="D39"/>
      <c r="E39" s="2">
        <f t="shared" si="1"/>
        <v>0</v>
      </c>
      <c r="F39" s="21">
        <f>SUM($E$9:E39)</f>
        <v>16</v>
      </c>
      <c r="G39" s="21">
        <f aca="true" t="shared" si="4" ref="G39:G55">IF(D39="s",G38+1,G38)</f>
        <v>9</v>
      </c>
      <c r="I39" s="1"/>
    </row>
    <row r="40" spans="3:7" ht="12.75">
      <c r="C40" s="5" t="s">
        <v>58</v>
      </c>
      <c r="D40"/>
      <c r="E40" s="2">
        <f t="shared" si="1"/>
        <v>0</v>
      </c>
      <c r="F40" s="21">
        <f>SUM($E$9:E40)</f>
        <v>16</v>
      </c>
      <c r="G40" s="21">
        <f t="shared" si="4"/>
        <v>9</v>
      </c>
    </row>
    <row r="41" spans="3:7" ht="12.75">
      <c r="C41" s="5" t="s">
        <v>59</v>
      </c>
      <c r="D41"/>
      <c r="E41" s="2">
        <f t="shared" si="1"/>
        <v>0</v>
      </c>
      <c r="F41" s="21">
        <f>SUM($E$9:E41)</f>
        <v>16</v>
      </c>
      <c r="G41" s="21">
        <f t="shared" si="4"/>
        <v>9</v>
      </c>
    </row>
    <row r="42" spans="3:7" ht="12.75">
      <c r="C42" s="5" t="s">
        <v>60</v>
      </c>
      <c r="D42"/>
      <c r="E42" s="2">
        <f t="shared" si="1"/>
        <v>0</v>
      </c>
      <c r="F42" s="21">
        <f>SUM($E$9:E42)</f>
        <v>16</v>
      </c>
      <c r="G42" s="21">
        <f t="shared" si="4"/>
        <v>9</v>
      </c>
    </row>
    <row r="43" spans="3:8" ht="15" customHeight="1">
      <c r="C43" s="5" t="s">
        <v>61</v>
      </c>
      <c r="D43"/>
      <c r="E43" s="2">
        <f t="shared" si="1"/>
        <v>0</v>
      </c>
      <c r="F43" s="21">
        <f>SUM($E$9:E43)</f>
        <v>16</v>
      </c>
      <c r="G43" s="21">
        <f t="shared" si="4"/>
        <v>9</v>
      </c>
      <c r="H43" s="4" t="s">
        <v>27</v>
      </c>
    </row>
    <row r="44" spans="3:8" ht="15.75" customHeight="1">
      <c r="C44" s="5" t="s">
        <v>62</v>
      </c>
      <c r="D44"/>
      <c r="E44" s="2">
        <f t="shared" si="1"/>
        <v>0</v>
      </c>
      <c r="F44" s="21">
        <f>SUM($E$9:E44)</f>
        <v>16</v>
      </c>
      <c r="G44" s="21">
        <f t="shared" si="4"/>
        <v>9</v>
      </c>
      <c r="H44" s="4" t="s">
        <v>28</v>
      </c>
    </row>
    <row r="45" spans="3:8" ht="12.75">
      <c r="C45" s="5" t="s">
        <v>63</v>
      </c>
      <c r="D45"/>
      <c r="E45" s="2">
        <f t="shared" si="1"/>
        <v>0</v>
      </c>
      <c r="F45" s="21">
        <f>SUM($E$9:E45)</f>
        <v>16</v>
      </c>
      <c r="G45" s="21">
        <f t="shared" si="4"/>
        <v>9</v>
      </c>
      <c r="H45" s="4" t="s">
        <v>29</v>
      </c>
    </row>
    <row r="46" spans="3:8" ht="15.75">
      <c r="C46" s="5" t="s">
        <v>64</v>
      </c>
      <c r="D46"/>
      <c r="E46" s="2">
        <f t="shared" si="1"/>
        <v>0</v>
      </c>
      <c r="F46" s="21">
        <f>SUM($E$9:E46)</f>
        <v>16</v>
      </c>
      <c r="G46" s="21">
        <f t="shared" si="4"/>
        <v>9</v>
      </c>
      <c r="H46" s="6" t="s">
        <v>30</v>
      </c>
    </row>
    <row r="47" spans="3:8" ht="15.75">
      <c r="C47" s="5" t="s">
        <v>65</v>
      </c>
      <c r="D47"/>
      <c r="E47" s="2">
        <f t="shared" si="1"/>
        <v>0</v>
      </c>
      <c r="F47" s="21">
        <f>SUM($E$9:E47)</f>
        <v>16</v>
      </c>
      <c r="G47" s="21">
        <f t="shared" si="4"/>
        <v>9</v>
      </c>
      <c r="H47" s="6" t="s">
        <v>31</v>
      </c>
    </row>
    <row r="48" spans="3:7" ht="12.75">
      <c r="C48" s="5" t="s">
        <v>66</v>
      </c>
      <c r="D48"/>
      <c r="E48" s="2">
        <f t="shared" si="1"/>
        <v>0</v>
      </c>
      <c r="F48" s="21">
        <f>SUM($E$9:E48)</f>
        <v>16</v>
      </c>
      <c r="G48" s="21">
        <f t="shared" si="4"/>
        <v>9</v>
      </c>
    </row>
    <row r="49" spans="3:8" ht="12.75">
      <c r="C49" s="5" t="s">
        <v>67</v>
      </c>
      <c r="D49"/>
      <c r="E49" s="2">
        <f t="shared" si="1"/>
        <v>0</v>
      </c>
      <c r="F49" s="21">
        <f>SUM($E$9:E49)</f>
        <v>16</v>
      </c>
      <c r="G49" s="21">
        <f t="shared" si="4"/>
        <v>9</v>
      </c>
      <c r="H49" s="4" t="s">
        <v>93</v>
      </c>
    </row>
    <row r="50" spans="3:8" ht="12.75">
      <c r="C50" s="5" t="s">
        <v>68</v>
      </c>
      <c r="D50"/>
      <c r="E50" s="2">
        <f t="shared" si="1"/>
        <v>0</v>
      </c>
      <c r="F50" s="21">
        <f>SUM($E$9:E50)</f>
        <v>16</v>
      </c>
      <c r="G50" s="21">
        <f t="shared" si="4"/>
        <v>9</v>
      </c>
      <c r="H50" s="4" t="s">
        <v>32</v>
      </c>
    </row>
    <row r="51" spans="3:8" ht="12.75">
      <c r="C51" s="5" t="s">
        <v>69</v>
      </c>
      <c r="D51"/>
      <c r="E51" s="2">
        <f t="shared" si="1"/>
        <v>0</v>
      </c>
      <c r="F51" s="21">
        <f>SUM($E$9:E51)</f>
        <v>16</v>
      </c>
      <c r="G51" s="21">
        <f t="shared" si="4"/>
        <v>9</v>
      </c>
      <c r="H51" s="4" t="s">
        <v>55</v>
      </c>
    </row>
    <row r="52" spans="3:8" ht="12.75">
      <c r="C52" s="5" t="s">
        <v>70</v>
      </c>
      <c r="D52"/>
      <c r="E52" s="2">
        <f t="shared" si="1"/>
        <v>0</v>
      </c>
      <c r="F52" s="21">
        <f>SUM($E$9:E52)</f>
        <v>16</v>
      </c>
      <c r="G52" s="21">
        <f t="shared" si="4"/>
        <v>9</v>
      </c>
      <c r="H52" s="4" t="s">
        <v>56</v>
      </c>
    </row>
    <row r="53" spans="3:8" ht="12.75">
      <c r="C53" s="5" t="s">
        <v>71</v>
      </c>
      <c r="D53"/>
      <c r="E53" s="2">
        <f t="shared" si="1"/>
        <v>0</v>
      </c>
      <c r="F53" s="21">
        <f>SUM($E$9:E53)</f>
        <v>16</v>
      </c>
      <c r="G53" s="21">
        <f t="shared" si="4"/>
        <v>9</v>
      </c>
      <c r="H53" s="4" t="s">
        <v>94</v>
      </c>
    </row>
    <row r="54" spans="3:8" ht="12.75">
      <c r="C54" s="5" t="s">
        <v>72</v>
      </c>
      <c r="D54"/>
      <c r="E54" s="2">
        <f t="shared" si="1"/>
        <v>0</v>
      </c>
      <c r="F54" s="21">
        <f>SUM($E$9:E54)</f>
        <v>16</v>
      </c>
      <c r="G54" s="21">
        <f t="shared" si="4"/>
        <v>9</v>
      </c>
      <c r="H54" s="4" t="s">
        <v>78</v>
      </c>
    </row>
    <row r="55" spans="3:8" ht="12.75">
      <c r="C55" s="5" t="s">
        <v>73</v>
      </c>
      <c r="D55"/>
      <c r="E55" s="2">
        <f t="shared" si="1"/>
        <v>0</v>
      </c>
      <c r="F55" s="21">
        <f>SUM($E$9:E55)</f>
        <v>16</v>
      </c>
      <c r="G55" s="21">
        <f t="shared" si="4"/>
        <v>9</v>
      </c>
      <c r="H55" s="6" t="s">
        <v>77</v>
      </c>
    </row>
    <row r="56" spans="3:7" ht="12.75">
      <c r="C56" s="5" t="s">
        <v>74</v>
      </c>
      <c r="D56"/>
      <c r="E56" s="2">
        <f t="shared" si="1"/>
        <v>0</v>
      </c>
      <c r="F56" s="21">
        <f>SUM($E$9:E56)</f>
        <v>16</v>
      </c>
      <c r="G56" s="21">
        <f>IF(D56="s",G55+1,G55)</f>
        <v>9</v>
      </c>
    </row>
    <row r="57" spans="3:7" ht="12.75">
      <c r="C57" s="5" t="s">
        <v>75</v>
      </c>
      <c r="D57"/>
      <c r="E57" s="2">
        <f t="shared" si="1"/>
        <v>0</v>
      </c>
      <c r="F57" s="21">
        <f>SUM($E$9:E57)</f>
        <v>16</v>
      </c>
      <c r="G57" s="21">
        <f>IF(D57="s",G56+1,G56)</f>
        <v>9</v>
      </c>
    </row>
    <row r="58" spans="3:7" ht="12.75">
      <c r="C58" s="5" t="s">
        <v>76</v>
      </c>
      <c r="D58"/>
      <c r="E58" s="2">
        <f t="shared" si="1"/>
        <v>0</v>
      </c>
      <c r="F58" s="21">
        <f>SUM($E$9:E58)</f>
        <v>16</v>
      </c>
      <c r="G58" s="21">
        <f>IF(D58="s",G57+1,G57)</f>
        <v>9</v>
      </c>
    </row>
  </sheetData>
  <mergeCells count="2">
    <mergeCell ref="B1:C1"/>
    <mergeCell ref="E1:F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C94"/>
  <sheetViews>
    <sheetView showGridLines="0" showRowColHeaders="0" workbookViewId="0" topLeftCell="A1">
      <selection activeCell="R24" sqref="R24"/>
    </sheetView>
  </sheetViews>
  <sheetFormatPr defaultColWidth="11.421875" defaultRowHeight="12.75"/>
  <cols>
    <col min="1" max="25" width="6.7109375" style="0" customWidth="1"/>
  </cols>
  <sheetData>
    <row r="1" spans="1:29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12.75">
      <c r="A3" s="33"/>
      <c r="B3" s="44" t="s">
        <v>1</v>
      </c>
      <c r="C3" s="44"/>
      <c r="D3" s="33"/>
      <c r="E3" s="45" t="s">
        <v>4</v>
      </c>
      <c r="F3" s="45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2.75">
      <c r="A4" s="33"/>
      <c r="B4" s="16" t="s">
        <v>2</v>
      </c>
      <c r="C4" s="16" t="s">
        <v>3</v>
      </c>
      <c r="D4" s="33"/>
      <c r="E4" s="17" t="s">
        <v>2</v>
      </c>
      <c r="F4" s="17" t="s">
        <v>3</v>
      </c>
      <c r="G4" s="33"/>
      <c r="H4" s="33"/>
      <c r="I4" s="34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15.75">
      <c r="A5" s="33"/>
      <c r="B5" s="14" t="s">
        <v>82</v>
      </c>
      <c r="C5" s="14" t="s">
        <v>81</v>
      </c>
      <c r="D5" s="33"/>
      <c r="E5" s="15" t="s">
        <v>80</v>
      </c>
      <c r="F5" s="15" t="s">
        <v>79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</row>
    <row r="6" spans="1:29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12.75">
      <c r="A8" s="29"/>
      <c r="B8" s="29" t="s">
        <v>89</v>
      </c>
      <c r="C8" s="29"/>
      <c r="D8" s="29"/>
      <c r="E8" s="30" t="s">
        <v>83</v>
      </c>
      <c r="F8" s="29" t="s">
        <v>85</v>
      </c>
      <c r="G8" s="29"/>
      <c r="H8" s="29"/>
      <c r="I8" s="29"/>
      <c r="J8" s="29"/>
      <c r="K8" s="29"/>
      <c r="L8" s="29"/>
      <c r="M8" s="29"/>
      <c r="N8" s="2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12.75">
      <c r="A9" s="29"/>
      <c r="B9" s="29"/>
      <c r="C9" s="29"/>
      <c r="D9" s="29"/>
      <c r="E9" s="30" t="s">
        <v>84</v>
      </c>
      <c r="F9" s="29" t="s">
        <v>86</v>
      </c>
      <c r="G9" s="29"/>
      <c r="H9" s="29"/>
      <c r="I9" s="29"/>
      <c r="J9" s="29"/>
      <c r="K9" s="29"/>
      <c r="L9" s="29"/>
      <c r="M9" s="29"/>
      <c r="N9" s="29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5.75">
      <c r="A11" s="29"/>
      <c r="B11" s="31" t="s">
        <v>88</v>
      </c>
      <c r="C11" s="29"/>
      <c r="D11" s="29"/>
      <c r="E11" s="29"/>
      <c r="F11" s="32" t="s">
        <v>87</v>
      </c>
      <c r="G11" s="29"/>
      <c r="H11" s="29"/>
      <c r="I11" s="29"/>
      <c r="J11" s="29"/>
      <c r="K11" s="29"/>
      <c r="L11" s="29"/>
      <c r="M11" s="29"/>
      <c r="N11" s="29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12.75">
      <c r="A13" s="29"/>
      <c r="B13" s="29" t="s">
        <v>91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29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29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12.75">
      <c r="A22" s="7"/>
      <c r="B22" s="7" t="s">
        <v>90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29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29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29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29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ht="12.75">
      <c r="A26" s="7"/>
      <c r="B26" s="29" t="s">
        <v>92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29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29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29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ht="12.7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ht="12.7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ht="12.7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ht="12.7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12.7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ht="12.7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ht="12.7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ht="12.7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ht="12.7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ht="12.7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ht="12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ht="12.7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ht="12.7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ht="12.7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ht="12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ht="12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ht="12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ht="12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ht="12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ht="12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ht="12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ht="12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ht="12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ht="12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ht="12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ht="12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ht="12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</sheetData>
  <mergeCells count="2">
    <mergeCell ref="B3:C3"/>
    <mergeCell ref="E3:F3"/>
  </mergeCells>
  <printOptions/>
  <pageMargins left="0.75" right="0.75" top="1" bottom="1" header="0.4921259845" footer="0.4921259845"/>
  <pageSetup horizontalDpi="300" verticalDpi="300" orientation="portrait" paperSize="9" r:id="rId6"/>
  <legacyDrawing r:id="rId5"/>
  <oleObjects>
    <oleObject progId="Equation.3" shapeId="87736" r:id="rId1"/>
    <oleObject progId="Equation.3" shapeId="112542" r:id="rId2"/>
    <oleObject progId="Equation.3" shapeId="174142" r:id="rId3"/>
    <oleObject progId="Equation.3" shapeId="18690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Roolfs</dc:creator>
  <cp:keywords/>
  <dc:description/>
  <cp:lastModifiedBy>Unknown User</cp:lastModifiedBy>
  <dcterms:created xsi:type="dcterms:W3CDTF">2002-01-04T21:38:08Z</dcterms:created>
  <dcterms:modified xsi:type="dcterms:W3CDTF">2003-10-05T12:40:29Z</dcterms:modified>
  <cp:category/>
  <cp:version/>
  <cp:contentType/>
  <cp:contentStatus/>
</cp:coreProperties>
</file>