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3980" windowHeight="7560" activeTab="0"/>
  </bookViews>
  <sheets>
    <sheet name="Regressionsgerad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<sst xmlns="http://schemas.openxmlformats.org/spreadsheetml/2006/main" count="30" uniqueCount="27">
  <si>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Gerade</t>
  </si>
  <si>
    <t>m</t>
  </si>
  <si>
    <t>b</t>
  </si>
  <si>
    <t>x</t>
  </si>
  <si>
    <t>y</t>
  </si>
  <si>
    <t>1.Quadrat</t>
  </si>
  <si>
    <t>2.Quadrat</t>
  </si>
  <si>
    <t>3.Quadrat</t>
  </si>
  <si>
    <t>4.Quadrat</t>
  </si>
  <si>
    <t>Inhalt</t>
  </si>
  <si>
    <t>4 Punkte können vorgegeben werden:</t>
  </si>
  <si>
    <t>Regressionsgerade</t>
  </si>
  <si>
    <t>Mittelwerte</t>
  </si>
  <si>
    <t>Summe</t>
  </si>
  <si>
    <t>a</t>
  </si>
  <si>
    <t>Summe Abweichungsquadrate1</t>
  </si>
  <si>
    <t>Summe Abweichungsquadrate2</t>
  </si>
  <si>
    <t>di</t>
  </si>
  <si>
    <t>ei</t>
  </si>
  <si>
    <t>eidi</t>
  </si>
  <si>
    <t>di^2</t>
  </si>
  <si>
    <t>Summe der Abweichungsquadrate (Näherung)</t>
  </si>
  <si>
    <t>Roolfs</t>
  </si>
  <si>
    <t>Methode der kleinsten Quadrate nach Gauss</t>
  </si>
  <si>
    <t>Wähle die Koordinaten von 4 Punkten.</t>
  </si>
  <si>
    <t>Lege mit Hilfe der Schieberegler eine möglichst gute Ausgleichsgerade durch die 4 Punkte.</t>
  </si>
  <si>
    <t>Überprüfe mit der exakten Lösung.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</si>
</sst>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00"/>
    <numFmt numFmtId="173" formatCode="0.0000000000"/>
    <numFmt numFmtId="174" formatCode="0.00000000000"/>
  </numFmts>
  <fonts count="12">
    <font>
      <sz val="10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10"/>
      <color indexed="41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sz val="8"/>
      <color indexed="54"/>
      <name val="Arial"/>
      <family val="2"/>
    </font>
    <font>
      <sz val="10"/>
      <color indexed="47"/>
      <name val="Arial"/>
      <family val="2"/>
    </font>
    <font>
      <i/>
      <sz val="10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70" fontId="4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70" fontId="4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2" fontId="10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Regressionsgerade!$D$5:$D$7</c:f>
              <c:numCache/>
            </c:numRef>
          </c:xVal>
          <c:yVal>
            <c:numRef>
              <c:f>Regressionsgerade!$E$5:$E$7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Regressionsgerade!$A$3:$A$3</c:f>
              <c:numCache/>
            </c:numRef>
          </c:xVal>
          <c:yVal>
            <c:numRef>
              <c:f>Regressionsgerade!$B$3:$B$3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Regressionsgerade!$A$4:$A$4</c:f>
              <c:numCache/>
            </c:numRef>
          </c:xVal>
          <c:yVal>
            <c:numRef>
              <c:f>Regressionsgerade!$B$4:$B$4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Regressionsgerade!$A$5:$A$5</c:f>
              <c:numCache/>
            </c:numRef>
          </c:xVal>
          <c:yVal>
            <c:numRef>
              <c:f>Regressionsgerade!$B$5:$B$5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Regressionsgerade!$A$6:$A$6</c:f>
              <c:numCache/>
            </c:numRef>
          </c:xVal>
          <c:yVal>
            <c:numRef>
              <c:f>Regressionsgerade!$B$6:$B$6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Regressionsgerade!$B$10:$B$14</c:f>
              <c:numCache/>
            </c:numRef>
          </c:xVal>
          <c:yVal>
            <c:numRef>
              <c:f>Regressionsgerade!$C$10:$C$14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Regressionsgerade!$B$17:$B$21</c:f>
              <c:numCache/>
            </c:numRef>
          </c:xVal>
          <c:yVal>
            <c:numRef>
              <c:f>Regressionsgerade!$C$17:$C$21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Regressionsgerade!$B$24:$B$28</c:f>
              <c:numCache/>
            </c:numRef>
          </c:xVal>
          <c:yVal>
            <c:numRef>
              <c:f>Regressionsgerade!$C$24:$C$28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Regressionsgerade!$B$31:$B$35</c:f>
              <c:numCache/>
            </c:numRef>
          </c:xVal>
          <c:yVal>
            <c:numRef>
              <c:f>Regressionsgerade!$C$31:$C$35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Regressionsgerade!$I$11:$I$12</c:f>
              <c:numCache/>
            </c:numRef>
          </c:xVal>
          <c:yVal>
            <c:numRef>
              <c:f>Regressionsgerade!$J$11:$J$12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Regressionsgerade!$I$21:$I$28</c:f>
              <c:strCache/>
            </c:strRef>
          </c:xVal>
          <c:yVal>
            <c:numRef>
              <c:f>Regressionsgerade!$J$21:$J$25</c:f>
              <c:numCache/>
            </c:numRef>
          </c:yVal>
          <c:smooth val="0"/>
        </c:ser>
        <c:axId val="35679801"/>
        <c:axId val="52682754"/>
      </c:scatterChart>
      <c:valAx>
        <c:axId val="35679801"/>
        <c:scaling>
          <c:orientation val="minMax"/>
          <c:max val="10"/>
          <c:min val="-1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2682754"/>
        <c:crosses val="autoZero"/>
        <c:crossBetween val="midCat"/>
        <c:dispUnits/>
        <c:majorUnit val="1"/>
      </c:valAx>
      <c:valAx>
        <c:axId val="52682754"/>
        <c:scaling>
          <c:orientation val="minMax"/>
          <c:max val="10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567980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104775</xdr:rowOff>
    </xdr:from>
    <xdr:to>
      <xdr:col>5</xdr:col>
      <xdr:colOff>504825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38125" y="1076325"/>
        <a:ext cx="4076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200025</xdr:colOff>
      <xdr:row>20</xdr:row>
      <xdr:rowOff>0</xdr:rowOff>
    </xdr:from>
    <xdr:to>
      <xdr:col>7</xdr:col>
      <xdr:colOff>342900</xdr:colOff>
      <xdr:row>27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3114675"/>
          <a:ext cx="142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20</xdr:row>
      <xdr:rowOff>9525</xdr:rowOff>
    </xdr:from>
    <xdr:to>
      <xdr:col>6</xdr:col>
      <xdr:colOff>333375</xdr:colOff>
      <xdr:row>27</xdr:row>
      <xdr:rowOff>19050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3124200"/>
          <a:ext cx="142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104775</xdr:rowOff>
    </xdr:from>
    <xdr:to>
      <xdr:col>11</xdr:col>
      <xdr:colOff>552450</xdr:colOff>
      <xdr:row>19</xdr:row>
      <xdr:rowOff>66675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2724150"/>
          <a:ext cx="1076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X51"/>
  <sheetViews>
    <sheetView showGridLines="0" showRowColHeaders="0" tabSelected="1" workbookViewId="0" topLeftCell="A1">
      <selection activeCell="H6" sqref="H6"/>
    </sheetView>
  </sheetViews>
  <sheetFormatPr defaultColWidth="11.421875" defaultRowHeight="12.75"/>
  <cols>
    <col min="7" max="7" width="7.140625" style="0" customWidth="1"/>
    <col min="8" max="8" width="8.7109375" style="1" customWidth="1"/>
    <col min="9" max="9" width="9.421875" style="1" customWidth="1"/>
    <col min="10" max="10" width="7.140625" style="1" customWidth="1"/>
    <col min="11" max="11" width="8.421875" style="0" customWidth="1"/>
    <col min="12" max="12" width="9.140625" style="0" customWidth="1"/>
  </cols>
  <sheetData>
    <row r="1" spans="1:154" ht="12.75">
      <c r="A1" s="2" t="s">
        <v>10</v>
      </c>
      <c r="B1" s="3"/>
      <c r="C1" s="5"/>
      <c r="D1" s="5"/>
      <c r="E1" s="5"/>
      <c r="F1" s="5"/>
      <c r="G1" s="5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ht="12.75">
      <c r="A2" s="8" t="s">
        <v>3</v>
      </c>
      <c r="B2" s="8" t="s">
        <v>4</v>
      </c>
      <c r="C2" s="5"/>
      <c r="D2" s="5" t="s">
        <v>0</v>
      </c>
      <c r="E2" s="6"/>
      <c r="F2" s="6"/>
      <c r="G2" s="7" t="s">
        <v>11</v>
      </c>
      <c r="H2" s="4" t="s">
        <v>17</v>
      </c>
      <c r="I2" s="4" t="s">
        <v>18</v>
      </c>
      <c r="J2" s="4" t="s">
        <v>19</v>
      </c>
      <c r="K2" s="4" t="s">
        <v>20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</row>
    <row r="3" spans="1:154" ht="12.75">
      <c r="A3" s="15">
        <v>1</v>
      </c>
      <c r="B3" s="15">
        <v>2</v>
      </c>
      <c r="C3" s="5"/>
      <c r="D3" s="5" t="s">
        <v>1</v>
      </c>
      <c r="E3" s="6">
        <f>2-F3/20</f>
        <v>0.3500000000000001</v>
      </c>
      <c r="F3" s="6">
        <v>33</v>
      </c>
      <c r="G3" s="5"/>
      <c r="H3" s="4">
        <f>A3-$A$7</f>
        <v>-3.75</v>
      </c>
      <c r="I3" s="4">
        <f>B3-$B$7</f>
        <v>-2</v>
      </c>
      <c r="J3" s="4">
        <f>H3*I3</f>
        <v>7.5</v>
      </c>
      <c r="K3" s="5">
        <f>H3*H3</f>
        <v>14.0625</v>
      </c>
      <c r="L3" s="19">
        <f>(I3-$J$9*H3)*(I3-$J$9*H3)</f>
        <v>0.27082465639316955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</row>
    <row r="4" spans="1:154" ht="12.75">
      <c r="A4" s="15">
        <v>3</v>
      </c>
      <c r="B4" s="15">
        <v>4.5</v>
      </c>
      <c r="C4" s="5"/>
      <c r="D4" s="5" t="s">
        <v>2</v>
      </c>
      <c r="E4" s="6">
        <f>10-F4/10</f>
        <v>2.2</v>
      </c>
      <c r="F4" s="6">
        <v>78</v>
      </c>
      <c r="G4" s="5"/>
      <c r="H4" s="4">
        <f>A4-$A$7</f>
        <v>-1.75</v>
      </c>
      <c r="I4" s="4">
        <f>B4-$B$7</f>
        <v>0.5</v>
      </c>
      <c r="J4" s="4">
        <f>H4*I4</f>
        <v>-0.875</v>
      </c>
      <c r="K4" s="5">
        <f>H4*H4</f>
        <v>3.0625</v>
      </c>
      <c r="L4" s="19">
        <f>(I4-$J$9*H4)*(I4-$J$9*H4)</f>
        <v>1.417233560090703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</row>
    <row r="5" spans="1:154" ht="12.75">
      <c r="A5" s="15">
        <v>6</v>
      </c>
      <c r="B5" s="15">
        <v>3.5</v>
      </c>
      <c r="C5" s="5"/>
      <c r="D5" s="5">
        <v>-1</v>
      </c>
      <c r="E5" s="6">
        <f>$E$3*D5+$E$4</f>
        <v>1.85</v>
      </c>
      <c r="F5" s="6"/>
      <c r="G5" s="5"/>
      <c r="H5" s="4">
        <f>A5-$A$7</f>
        <v>1.25</v>
      </c>
      <c r="I5" s="26">
        <f>B5-$B$7</f>
        <v>-0.5</v>
      </c>
      <c r="J5" s="26">
        <f>H5*I5</f>
        <v>-0.625</v>
      </c>
      <c r="K5" s="27">
        <f>H5*H5</f>
        <v>1.5625</v>
      </c>
      <c r="L5" s="28">
        <f>(I5-$J$9*H5)*(I5-$J$9*H5)</f>
        <v>0.9864408348373362</v>
      </c>
      <c r="M5" s="2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</row>
    <row r="6" spans="1:154" ht="12.75">
      <c r="A6" s="16">
        <v>9</v>
      </c>
      <c r="B6" s="16">
        <v>6</v>
      </c>
      <c r="C6" s="5"/>
      <c r="D6" s="5">
        <v>10</v>
      </c>
      <c r="E6" s="6">
        <f>$E$3*D6+$E$4</f>
        <v>5.700000000000001</v>
      </c>
      <c r="F6" s="6"/>
      <c r="G6" s="5"/>
      <c r="H6" s="4">
        <f>A6-$A$7</f>
        <v>4.25</v>
      </c>
      <c r="I6" s="26">
        <f>B6-$B$7</f>
        <v>2</v>
      </c>
      <c r="J6" s="26">
        <f>H6*I6</f>
        <v>8.5</v>
      </c>
      <c r="K6" s="27">
        <f>H6*H6</f>
        <v>18.0625</v>
      </c>
      <c r="L6" s="28">
        <f>(I6-$J$9*H6)*(I6-$J$9*H6)</f>
        <v>0.1044125133046416</v>
      </c>
      <c r="M6" s="2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</row>
    <row r="7" spans="1:154" ht="12.75">
      <c r="A7" s="4">
        <f>SUM(A3:A6)/4</f>
        <v>4.75</v>
      </c>
      <c r="B7" s="4">
        <f>SUM(B3:B6)/4</f>
        <v>4</v>
      </c>
      <c r="C7" s="4" t="s">
        <v>12</v>
      </c>
      <c r="D7" s="5"/>
      <c r="E7" s="5"/>
      <c r="F7" s="5"/>
      <c r="G7" s="5"/>
      <c r="H7" s="4"/>
      <c r="I7" s="26" t="s">
        <v>13</v>
      </c>
      <c r="J7" s="26">
        <f>SUM(J3:J6)</f>
        <v>14.5</v>
      </c>
      <c r="K7" s="26">
        <f>SUM(K3:K6)</f>
        <v>36.75</v>
      </c>
      <c r="L7" s="28">
        <f>SUM(L3:L6)</f>
        <v>2.77891156462585</v>
      </c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</row>
    <row r="8" spans="1:154" ht="12.75">
      <c r="A8" s="5"/>
      <c r="B8" s="5"/>
      <c r="C8" s="5"/>
      <c r="D8" s="5"/>
      <c r="E8" s="5"/>
      <c r="F8" s="5"/>
      <c r="G8" s="12"/>
      <c r="H8" s="4"/>
      <c r="I8" s="4"/>
      <c r="J8" s="4"/>
      <c r="K8" s="5"/>
      <c r="L8" s="20" t="s">
        <v>16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</row>
    <row r="9" spans="1:154" ht="12.75">
      <c r="A9" s="5"/>
      <c r="B9" s="5" t="s">
        <v>5</v>
      </c>
      <c r="C9" s="5"/>
      <c r="D9" s="5" t="s">
        <v>9</v>
      </c>
      <c r="E9" s="5"/>
      <c r="F9" s="5"/>
      <c r="G9" s="12"/>
      <c r="H9" s="4"/>
      <c r="I9" s="4" t="s">
        <v>14</v>
      </c>
      <c r="J9" s="21">
        <f>J7/K7</f>
        <v>0.3945578231292517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</row>
    <row r="10" spans="1:154" ht="12.75">
      <c r="A10" s="5"/>
      <c r="B10" s="6">
        <f>$A$3</f>
        <v>1</v>
      </c>
      <c r="C10" s="6">
        <f>$B$3</f>
        <v>2</v>
      </c>
      <c r="D10" s="5"/>
      <c r="E10" s="5"/>
      <c r="F10" s="5"/>
      <c r="G10" s="12"/>
      <c r="H10" s="4"/>
      <c r="I10" s="4" t="s">
        <v>11</v>
      </c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ht="12.75">
      <c r="A11" s="5"/>
      <c r="B11" s="6">
        <f>B10</f>
        <v>1</v>
      </c>
      <c r="C11" s="6">
        <f>$E$3*B11+$E$4</f>
        <v>2.5500000000000003</v>
      </c>
      <c r="D11" s="5"/>
      <c r="E11" s="5"/>
      <c r="F11" s="5"/>
      <c r="G11" s="12"/>
      <c r="H11" s="4"/>
      <c r="I11" s="4">
        <v>-1</v>
      </c>
      <c r="J11" s="21">
        <f>IF(L14=1,$J$9*(I11-$A$7)+$B$7,-2)</f>
        <v>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2.75">
      <c r="A12" s="5"/>
      <c r="B12" s="6">
        <f>C10-C11+B11</f>
        <v>0.44999999999999973</v>
      </c>
      <c r="C12" s="6">
        <f>C11</f>
        <v>2.5500000000000003</v>
      </c>
      <c r="D12" s="5"/>
      <c r="E12" s="5"/>
      <c r="F12" s="5"/>
      <c r="G12" s="17"/>
      <c r="H12" s="4"/>
      <c r="I12" s="4">
        <v>10</v>
      </c>
      <c r="J12" s="21">
        <f>IF(L14=1,$J$9*(I12-$A$7)+$B$7,-2)</f>
        <v>-2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</row>
    <row r="13" spans="1:154" ht="12.75">
      <c r="A13" s="5"/>
      <c r="B13" s="6">
        <f>B12</f>
        <v>0.44999999999999973</v>
      </c>
      <c r="C13" s="6">
        <f>C10</f>
        <v>2</v>
      </c>
      <c r="D13" s="6"/>
      <c r="E13" s="5"/>
      <c r="F13" s="5"/>
      <c r="G13" s="17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ht="12.75">
      <c r="A14" s="5"/>
      <c r="B14" s="6">
        <f>B10</f>
        <v>1</v>
      </c>
      <c r="C14" s="6">
        <f>C10</f>
        <v>2</v>
      </c>
      <c r="D14" s="6">
        <f>(C10-C11)*(C10-C11)</f>
        <v>0.30250000000000027</v>
      </c>
      <c r="E14" s="5"/>
      <c r="F14" s="5"/>
      <c r="G14" s="17"/>
      <c r="H14" s="4"/>
      <c r="I14" s="4"/>
      <c r="J14" s="4"/>
      <c r="K14" s="5"/>
      <c r="L14" s="5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ht="12.75">
      <c r="A15" s="5"/>
      <c r="B15" s="5"/>
      <c r="C15" s="5"/>
      <c r="D15" s="6"/>
      <c r="E15" s="5"/>
      <c r="F15" s="5"/>
      <c r="G15" s="17"/>
      <c r="H15" s="18"/>
      <c r="I15" s="22"/>
      <c r="J15" s="23"/>
      <c r="K15" s="24"/>
      <c r="L15" s="24"/>
      <c r="M15" s="24"/>
      <c r="N15" s="2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ht="13.5" customHeight="1">
      <c r="A16" s="5"/>
      <c r="B16" s="5" t="s">
        <v>6</v>
      </c>
      <c r="C16" s="5"/>
      <c r="D16" s="6"/>
      <c r="E16" s="5"/>
      <c r="F16" s="5"/>
      <c r="G16" s="9"/>
      <c r="H16" s="10"/>
      <c r="I16" s="22"/>
      <c r="J16" s="23"/>
      <c r="K16" s="24"/>
      <c r="L16" s="24"/>
      <c r="M16" s="24"/>
      <c r="N16" s="2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ht="1.5" customHeight="1">
      <c r="A17" s="5"/>
      <c r="B17" s="6">
        <f>$A$4</f>
        <v>3</v>
      </c>
      <c r="C17" s="6">
        <f>$B$4</f>
        <v>4.5</v>
      </c>
      <c r="D17" s="6"/>
      <c r="E17" s="5"/>
      <c r="F17" s="5"/>
      <c r="G17" s="9"/>
      <c r="H17" s="10"/>
      <c r="I17" s="22"/>
      <c r="J17" s="23"/>
      <c r="K17" s="24"/>
      <c r="L17" s="24"/>
      <c r="M17" s="24"/>
      <c r="N17" s="2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ht="13.5" customHeight="1">
      <c r="A18" s="5"/>
      <c r="B18" s="6">
        <f>B17</f>
        <v>3</v>
      </c>
      <c r="C18" s="6">
        <f>$E$3*B18+$E$4</f>
        <v>3.2500000000000004</v>
      </c>
      <c r="D18" s="6"/>
      <c r="E18" s="5"/>
      <c r="F18" s="5"/>
      <c r="G18" s="10" t="s">
        <v>1</v>
      </c>
      <c r="H18" s="10" t="s">
        <v>2</v>
      </c>
      <c r="I18" s="22"/>
      <c r="J18" s="23"/>
      <c r="K18" s="24"/>
      <c r="L18" s="24"/>
      <c r="M18" s="24"/>
      <c r="N18" s="2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ht="12.75">
      <c r="A19" s="5"/>
      <c r="B19" s="6">
        <f>C17-C18+B18</f>
        <v>4.25</v>
      </c>
      <c r="C19" s="6">
        <f>C18</f>
        <v>3.2500000000000004</v>
      </c>
      <c r="D19" s="6"/>
      <c r="E19" s="5"/>
      <c r="F19" s="5"/>
      <c r="G19" s="11">
        <f>E3</f>
        <v>0.3500000000000001</v>
      </c>
      <c r="H19" s="11">
        <f>E4</f>
        <v>2.2</v>
      </c>
      <c r="I19" s="22"/>
      <c r="J19" s="22"/>
      <c r="K19" s="24"/>
      <c r="L19" s="24"/>
      <c r="M19" s="24"/>
      <c r="N19" s="2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ht="12.75">
      <c r="A20" s="5"/>
      <c r="B20" s="6">
        <f>B19</f>
        <v>4.25</v>
      </c>
      <c r="C20" s="6">
        <f>C17</f>
        <v>4.5</v>
      </c>
      <c r="D20" s="6"/>
      <c r="E20" s="5"/>
      <c r="F20" s="5"/>
      <c r="G20" s="12"/>
      <c r="H20" s="13"/>
      <c r="I20" s="22"/>
      <c r="J20" s="22"/>
      <c r="K20" s="24"/>
      <c r="L20" s="24"/>
      <c r="M20" s="24"/>
      <c r="N20" s="2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12.75">
      <c r="A21" s="5"/>
      <c r="B21" s="6">
        <f>B17</f>
        <v>3</v>
      </c>
      <c r="C21" s="6">
        <f>C17</f>
        <v>4.5</v>
      </c>
      <c r="D21" s="6">
        <f>(C17-C18)*(C17-C18)</f>
        <v>1.562499999999999</v>
      </c>
      <c r="E21" s="5"/>
      <c r="F21" s="5"/>
      <c r="G21" s="12"/>
      <c r="H21" s="14"/>
      <c r="I21" s="25"/>
      <c r="J21" s="25"/>
      <c r="K21" s="22">
        <f>IF(L14=1,"m","")</f>
      </c>
      <c r="L21" s="22">
        <f>IF(L14=1,"b","")</f>
      </c>
      <c r="M21" s="24"/>
      <c r="N21" s="2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2.75">
      <c r="A22" s="5"/>
      <c r="B22" s="5"/>
      <c r="C22" s="5"/>
      <c r="D22" s="6"/>
      <c r="E22" s="5"/>
      <c r="F22" s="5"/>
      <c r="G22" s="12"/>
      <c r="H22" s="13"/>
      <c r="I22" s="25"/>
      <c r="J22" s="25"/>
      <c r="K22" s="23">
        <f>IF(L14=1,J9,"")</f>
      </c>
      <c r="L22" s="23">
        <f>IF(L14=1,-J9*A7+B7,"")</f>
      </c>
      <c r="M22" s="24"/>
      <c r="N22" s="2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2.75">
      <c r="A23" s="5"/>
      <c r="B23" s="5" t="s">
        <v>7</v>
      </c>
      <c r="C23" s="5"/>
      <c r="D23" s="6"/>
      <c r="E23" s="5"/>
      <c r="F23" s="5"/>
      <c r="G23" s="12"/>
      <c r="H23" s="13"/>
      <c r="I23" s="25"/>
      <c r="J23" s="25"/>
      <c r="K23" s="22"/>
      <c r="L23" s="22"/>
      <c r="M23" s="24"/>
      <c r="N23" s="2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2.75">
      <c r="A24" s="5"/>
      <c r="B24" s="6">
        <f>$A$5</f>
        <v>6</v>
      </c>
      <c r="C24" s="6">
        <f>$B$5</f>
        <v>3.5</v>
      </c>
      <c r="D24" s="6"/>
      <c r="E24" s="5"/>
      <c r="F24" s="5"/>
      <c r="G24" s="12"/>
      <c r="H24" s="13"/>
      <c r="I24" s="25"/>
      <c r="J24" s="25"/>
      <c r="K24" s="24">
        <f>IF(L14=1,"Summe der Abweichungsquadrate","")</f>
      </c>
      <c r="L24" s="24"/>
      <c r="M24" s="24"/>
      <c r="N24" s="2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ht="12.75">
      <c r="A25" s="5"/>
      <c r="B25" s="6">
        <f>B24</f>
        <v>6</v>
      </c>
      <c r="C25" s="6">
        <f>$E$3*B25+$E$4</f>
        <v>4.300000000000001</v>
      </c>
      <c r="D25" s="6"/>
      <c r="E25" s="5"/>
      <c r="F25" s="5"/>
      <c r="G25" s="12"/>
      <c r="H25" s="13"/>
      <c r="I25" s="22"/>
      <c r="J25" s="25"/>
      <c r="K25" s="23">
        <f>IF(L14=1,L7,"")</f>
      </c>
      <c r="L25" s="24"/>
      <c r="M25" s="24"/>
      <c r="N25" s="2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ht="12.75">
      <c r="A26" s="5"/>
      <c r="B26" s="6">
        <f>C24-C25+B25</f>
        <v>5.199999999999999</v>
      </c>
      <c r="C26" s="6">
        <f>C25</f>
        <v>4.300000000000001</v>
      </c>
      <c r="D26" s="6"/>
      <c r="E26" s="5"/>
      <c r="F26" s="5"/>
      <c r="G26" s="12"/>
      <c r="H26" s="13"/>
      <c r="I26" s="23"/>
      <c r="J26" s="22"/>
      <c r="K26" s="24"/>
      <c r="L26" s="24"/>
      <c r="M26" s="24"/>
      <c r="N26" s="2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ht="12.75">
      <c r="A27" s="5"/>
      <c r="B27" s="6">
        <f>B26</f>
        <v>5.199999999999999</v>
      </c>
      <c r="C27" s="6">
        <f>C24</f>
        <v>3.5</v>
      </c>
      <c r="D27" s="6"/>
      <c r="E27" s="5"/>
      <c r="F27" s="5"/>
      <c r="G27" s="12"/>
      <c r="H27" s="13"/>
      <c r="I27" s="22"/>
      <c r="J27" s="22"/>
      <c r="K27" s="24"/>
      <c r="L27" s="2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ht="12.75">
      <c r="A28" s="5"/>
      <c r="B28" s="6">
        <f>B24</f>
        <v>6</v>
      </c>
      <c r="C28" s="6">
        <f>C24</f>
        <v>3.5</v>
      </c>
      <c r="D28" s="6">
        <f>(C24-C25)*(C24-C25)</f>
        <v>0.6400000000000011</v>
      </c>
      <c r="E28" s="5"/>
      <c r="F28" s="5"/>
      <c r="G28" s="12"/>
      <c r="H28" s="13"/>
      <c r="I28" s="9" t="s">
        <v>21</v>
      </c>
      <c r="J28" s="10"/>
      <c r="K28" s="9"/>
      <c r="L28" s="9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ht="12.75">
      <c r="A29" s="5"/>
      <c r="B29" s="5"/>
      <c r="C29" s="5"/>
      <c r="D29" s="5"/>
      <c r="E29" s="5"/>
      <c r="F29" s="5"/>
      <c r="G29" s="12"/>
      <c r="H29" s="13"/>
      <c r="I29" s="11">
        <f>D37</f>
        <v>2.9274999999999984</v>
      </c>
      <c r="J29" s="10"/>
      <c r="K29" s="9"/>
      <c r="L29" s="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ht="12.75">
      <c r="A30" s="5"/>
      <c r="B30" s="5" t="s">
        <v>8</v>
      </c>
      <c r="C30" s="5"/>
      <c r="D30" s="5"/>
      <c r="E30" s="5"/>
      <c r="F30" s="5"/>
      <c r="G30" s="12"/>
      <c r="H30" s="13"/>
      <c r="I30" s="4"/>
      <c r="J30" s="4"/>
      <c r="K30" s="24">
        <f>IF(L14=1,"Differenz","")</f>
      </c>
      <c r="L30" s="30">
        <f>IF(L14=1,ABS(K25-I29),"")</f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ht="12.75">
      <c r="A31" s="5"/>
      <c r="B31" s="6">
        <f>$A$6</f>
        <v>9</v>
      </c>
      <c r="C31" s="6">
        <f>$B$6</f>
        <v>6</v>
      </c>
      <c r="D31" s="5"/>
      <c r="E31" s="5"/>
      <c r="F31" s="5"/>
      <c r="G31" s="12"/>
      <c r="H31" s="13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ht="12.75">
      <c r="A32" s="5"/>
      <c r="B32" s="6">
        <f>B31</f>
        <v>9</v>
      </c>
      <c r="C32" s="6">
        <f>$E$3*B32+$E$4</f>
        <v>5.350000000000001</v>
      </c>
      <c r="D32" s="5"/>
      <c r="E32" s="5"/>
      <c r="F32" s="5"/>
      <c r="G32" s="12"/>
      <c r="H32" s="13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ht="12.75">
      <c r="A33" s="5"/>
      <c r="B33" s="6">
        <f>C31-C32+B32</f>
        <v>9.649999999999999</v>
      </c>
      <c r="C33" s="6">
        <f>C32</f>
        <v>5.350000000000001</v>
      </c>
      <c r="D33" s="5"/>
      <c r="E33" s="5"/>
      <c r="F33" s="5"/>
      <c r="G33" s="12"/>
      <c r="H33" s="13"/>
      <c r="I33" s="4"/>
      <c r="J33" s="4"/>
      <c r="K33" s="5"/>
      <c r="L33" s="5"/>
      <c r="M33" s="5"/>
      <c r="N33" s="2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ht="12.75">
      <c r="A34" s="5"/>
      <c r="B34" s="6">
        <f>B33</f>
        <v>9.649999999999999</v>
      </c>
      <c r="C34" s="6">
        <f>C31</f>
        <v>6</v>
      </c>
      <c r="D34" s="5"/>
      <c r="E34" s="5"/>
      <c r="F34" s="5"/>
      <c r="G34" s="12"/>
      <c r="H34" s="13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1:154" ht="12.75">
      <c r="A35" s="5"/>
      <c r="B35" s="6">
        <f>B31</f>
        <v>9</v>
      </c>
      <c r="C35" s="6">
        <f>C31</f>
        <v>6</v>
      </c>
      <c r="D35" s="6">
        <f>(C31-C32)*(C31-C32)</f>
        <v>0.42249999999999815</v>
      </c>
      <c r="E35" s="5"/>
      <c r="F35" s="5"/>
      <c r="G35" s="17" t="s">
        <v>23</v>
      </c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:154" ht="12.75">
      <c r="A36" s="5"/>
      <c r="B36" s="5"/>
      <c r="C36" s="5"/>
      <c r="D36" s="5"/>
      <c r="E36" s="5"/>
      <c r="F36" s="5"/>
      <c r="G36" s="5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1:154" ht="12.75">
      <c r="A37" s="5"/>
      <c r="B37" s="20" t="s">
        <v>15</v>
      </c>
      <c r="C37" s="5"/>
      <c r="D37" s="6">
        <f>D14+D21++D28+D35</f>
        <v>2.9274999999999984</v>
      </c>
      <c r="E37" s="5"/>
      <c r="F37" s="5"/>
      <c r="G37" s="17" t="s">
        <v>24</v>
      </c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1:154" ht="12.75">
      <c r="A38" s="5"/>
      <c r="B38" s="5"/>
      <c r="C38" s="5"/>
      <c r="D38" s="5"/>
      <c r="E38" s="5"/>
      <c r="F38" s="5"/>
      <c r="G38" s="17" t="s">
        <v>25</v>
      </c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1:154" ht="12.75">
      <c r="A39" s="5"/>
      <c r="B39" s="5"/>
      <c r="C39" s="5"/>
      <c r="D39" s="5"/>
      <c r="E39" s="5"/>
      <c r="F39" s="5"/>
      <c r="G39" s="17" t="s">
        <v>26</v>
      </c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1:154" ht="12.75">
      <c r="A40" s="5"/>
      <c r="B40" s="5"/>
      <c r="C40" s="5"/>
      <c r="D40" s="5"/>
      <c r="E40" s="5"/>
      <c r="F40" s="5"/>
      <c r="G40" s="5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1:154" ht="12.75">
      <c r="A41" s="5"/>
      <c r="B41" s="5"/>
      <c r="C41" s="5"/>
      <c r="D41" s="5"/>
      <c r="E41" s="5"/>
      <c r="F41" s="5"/>
      <c r="G41" s="5"/>
      <c r="H41" s="4"/>
      <c r="I41" s="4"/>
      <c r="J41" s="4"/>
      <c r="K41" s="5"/>
      <c r="L41" s="5"/>
      <c r="M41" s="5"/>
      <c r="N41" s="5"/>
      <c r="O41" s="5"/>
      <c r="P41" s="5"/>
      <c r="Q41" s="29" t="s">
        <v>22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1:154" ht="12.75">
      <c r="A42" s="5"/>
      <c r="B42" s="5"/>
      <c r="C42" s="5"/>
      <c r="D42" s="5"/>
      <c r="E42" s="5"/>
      <c r="F42" s="5"/>
      <c r="G42" s="5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1:154" ht="12.75">
      <c r="A43" s="5"/>
      <c r="B43" s="5"/>
      <c r="C43" s="5"/>
      <c r="D43" s="5"/>
      <c r="E43" s="5"/>
      <c r="F43" s="5"/>
      <c r="G43" s="5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1:154" ht="12.75">
      <c r="A44" s="5"/>
      <c r="B44" s="5"/>
      <c r="C44" s="5"/>
      <c r="D44" s="5"/>
      <c r="E44" s="5"/>
      <c r="F44" s="5"/>
      <c r="G44" s="5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1:154" ht="12.75">
      <c r="A45" s="5"/>
      <c r="B45" s="5"/>
      <c r="C45" s="5"/>
      <c r="D45" s="5"/>
      <c r="E45" s="5"/>
      <c r="F45" s="5"/>
      <c r="G45" s="5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</row>
    <row r="46" spans="1:154" ht="12.75">
      <c r="A46" s="5"/>
      <c r="B46" s="5"/>
      <c r="C46" s="5"/>
      <c r="D46" s="5"/>
      <c r="E46" s="5"/>
      <c r="F46" s="5"/>
      <c r="G46" s="5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</row>
    <row r="47" spans="1:154" ht="12.75">
      <c r="A47" s="5"/>
      <c r="B47" s="5"/>
      <c r="C47" s="5"/>
      <c r="D47" s="5"/>
      <c r="E47" s="5"/>
      <c r="F47" s="5"/>
      <c r="G47" s="5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</row>
    <row r="48" spans="1:154" ht="12.75">
      <c r="A48" s="5"/>
      <c r="B48" s="5"/>
      <c r="C48" s="5"/>
      <c r="D48" s="5"/>
      <c r="E48" s="5"/>
      <c r="F48" s="5"/>
      <c r="G48" s="5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</row>
    <row r="49" spans="1:154" ht="12.75">
      <c r="A49" s="5"/>
      <c r="B49" s="5"/>
      <c r="C49" s="5"/>
      <c r="D49" s="5"/>
      <c r="E49" s="5"/>
      <c r="F49" s="5"/>
      <c r="G49" s="5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</row>
    <row r="50" spans="1:154" ht="12.75">
      <c r="A50" s="5"/>
      <c r="B50" s="5"/>
      <c r="C50" s="5"/>
      <c r="D50" s="5"/>
      <c r="E50" s="5"/>
      <c r="F50" s="5"/>
      <c r="G50" s="5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</row>
    <row r="51" spans="1:154" ht="12.75">
      <c r="A51" s="5"/>
      <c r="B51" s="5"/>
      <c r="C51" s="5"/>
      <c r="D51" s="5"/>
      <c r="E51" s="5"/>
      <c r="F51" s="5"/>
      <c r="G51" s="5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15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2006-07-29T09:21:24Z</dcterms:created>
  <dcterms:modified xsi:type="dcterms:W3CDTF">2006-07-29T16:49:08Z</dcterms:modified>
  <cp:category/>
  <cp:version/>
  <cp:contentType/>
  <cp:contentStatus/>
</cp:coreProperties>
</file>