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01" windowWidth="15180" windowHeight="9600" activeTab="0"/>
  </bookViews>
  <sheets>
    <sheet name="Gütefunktion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<sst xmlns="http://schemas.openxmlformats.org/spreadsheetml/2006/main" count="29" uniqueCount="22">
  <si>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n</t>
  </si>
  <si>
    <t>kumuliert</t>
  </si>
  <si>
    <t>Grenze</t>
  </si>
  <si>
    <t>Roolfs</t>
  </si>
  <si>
    <t>p</t>
  </si>
  <si>
    <t>rechts</t>
  </si>
  <si>
    <t>links</t>
  </si>
  <si>
    <t>Niveau</t>
  </si>
  <si>
    <t>E(X)</t>
  </si>
  <si>
    <t>Die x-Achse kann gegebenenfalls bis 100 skaliert werden.</t>
  </si>
  <si>
    <t>des Ablehnungsbereichs (kritische Region) angegeben.</t>
  </si>
  <si>
    <r>
      <t xml:space="preserve">Das </t>
    </r>
    <r>
      <rPr>
        <sz val="10"/>
        <color indexed="15"/>
        <rFont val="Arial"/>
        <family val="2"/>
      </rPr>
      <t>Signifikanzniveau</t>
    </r>
    <r>
      <rPr>
        <sz val="10"/>
        <color indexed="9"/>
        <rFont val="Arial"/>
        <family val="2"/>
      </rPr>
      <t xml:space="preserve"> kann geändert werden.</t>
    </r>
  </si>
  <si>
    <r>
      <t xml:space="preserve">Zu vorgegebenem </t>
    </r>
    <r>
      <rPr>
        <sz val="9"/>
        <color indexed="15"/>
        <rFont val="Arial"/>
        <family val="2"/>
      </rPr>
      <t>Niveau</t>
    </r>
    <r>
      <rPr>
        <sz val="9"/>
        <color indexed="9"/>
        <rFont val="Arial"/>
        <family val="2"/>
      </rPr>
      <t xml:space="preserve"> (Irrtumswahrscheinlichkeit) werden die Grenzen </t>
    </r>
  </si>
  <si>
    <r>
      <t xml:space="preserve">Signifikanzniveau  </t>
    </r>
    <r>
      <rPr>
        <sz val="9"/>
        <color indexed="9"/>
        <rFont val="Arial"/>
        <family val="2"/>
      </rPr>
      <t>für einen einseitigen Test.</t>
    </r>
  </si>
  <si>
    <r>
      <t xml:space="preserve">Für einen zweiseitigen Test ist das </t>
    </r>
    <r>
      <rPr>
        <sz val="10"/>
        <color indexed="15"/>
        <rFont val="Arial"/>
        <family val="2"/>
      </rPr>
      <t>Signifikanzniveau</t>
    </r>
    <r>
      <rPr>
        <sz val="10"/>
        <color indexed="9"/>
        <rFont val="Arial"/>
        <family val="2"/>
      </rPr>
      <t xml:space="preserve"> zu halbieren.</t>
    </r>
  </si>
  <si>
    <t>Gütefunktion</t>
  </si>
  <si>
    <t>Test</t>
  </si>
  <si>
    <t>zweiseitig</t>
  </si>
  <si>
    <t>Gütefkt</t>
  </si>
  <si>
    <t xml:space="preserve">Die Gütefunktion gibt für beliebiges p an, mit welcher Wahrscheinlichkeit </t>
  </si>
  <si>
    <t>das Testergebnis in den Ablehnungsbereich fällt.</t>
  </si>
  <si>
    <t>Je steiler die Gütefunktion ist, desto schärfer trennt der Test die Wahrscheinlichkeiten (Hypothesen).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</si>
</sst>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E+00"/>
    <numFmt numFmtId="170" formatCode="0E+00"/>
    <numFmt numFmtId="171" formatCode="0.0000000"/>
    <numFmt numFmtId="172" formatCode="0.0%"/>
    <numFmt numFmtId="173" formatCode="0.000000E+00"/>
    <numFmt numFmtId="174" formatCode="0.00000E+00"/>
    <numFmt numFmtId="175" formatCode="0.0000E+00"/>
    <numFmt numFmtId="176" formatCode="0.000E+00"/>
  </numFmts>
  <fonts count="13">
    <font>
      <sz val="10"/>
      <name val="Arial"/>
      <family val="0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color indexed="58"/>
      <name val="Arial"/>
      <family val="2"/>
    </font>
    <font>
      <sz val="9"/>
      <color indexed="51"/>
      <name val="Arial"/>
      <family val="2"/>
    </font>
    <font>
      <sz val="9"/>
      <color indexed="15"/>
      <name val="Arial"/>
      <family val="2"/>
    </font>
    <font>
      <sz val="10"/>
      <color indexed="54"/>
      <name val="Arial"/>
      <family val="2"/>
    </font>
    <font>
      <sz val="8"/>
      <name val="Arial"/>
      <family val="0"/>
    </font>
    <font>
      <sz val="9"/>
      <name val="Arial"/>
      <family val="0"/>
    </font>
    <font>
      <sz val="9"/>
      <color indexed="42"/>
      <name val="Arial"/>
      <family val="2"/>
    </font>
    <font>
      <sz val="10"/>
      <color indexed="15"/>
      <name val="Arial"/>
      <family val="2"/>
    </font>
    <font>
      <i/>
      <sz val="10"/>
      <color indexed="54"/>
      <name val="Arial"/>
      <family val="2"/>
    </font>
    <font>
      <sz val="9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166" fontId="6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 horizontal="left"/>
    </xf>
    <xf numFmtId="172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0" fontId="9" fillId="2" borderId="0" xfId="0" applyNumberFormat="1" applyFont="1" applyFill="1" applyAlignment="1">
      <alignment/>
    </xf>
    <xf numFmtId="10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172" fontId="1" fillId="2" borderId="0" xfId="0" applyNumberFormat="1" applyFont="1" applyFill="1" applyAlignment="1">
      <alignment/>
    </xf>
    <xf numFmtId="0" fontId="11" fillId="2" borderId="0" xfId="0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72" fontId="6" fillId="2" borderId="0" xfId="0" applyNumberFormat="1" applyFont="1" applyFill="1" applyAlignment="1">
      <alignment/>
    </xf>
    <xf numFmtId="1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166" fontId="11" fillId="2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0" fontId="6" fillId="2" borderId="1" xfId="0" applyNumberFormat="1" applyFont="1" applyFill="1" applyBorder="1" applyAlignment="1">
      <alignment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2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Gütefunktion!$B$1:$B$401</c:f>
              <c:numCache/>
            </c:numRef>
          </c:xVal>
          <c:yVal>
            <c:numRef>
              <c:f>Gütefunktion!$C$1:$C$401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Gütefunktion!$D$1:$D$4</c:f>
              <c:numCache/>
            </c:numRef>
          </c:xVal>
          <c:yVal>
            <c:numRef>
              <c:f>Gütefunktion!$E$1:$E$4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Gütefunktion!$F$1:$F$4</c:f>
              <c:numCache/>
            </c:numRef>
          </c:xVal>
          <c:yVal>
            <c:numRef>
              <c:f>Gütefunktion!$G$1:$G$4</c:f>
              <c:numCache/>
            </c:numRef>
          </c:yVal>
          <c:smooth val="0"/>
        </c:ser>
        <c:axId val="355506"/>
        <c:axId val="3199555"/>
      </c:scatterChart>
      <c:valAx>
        <c:axId val="355506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199555"/>
        <c:crosses val="autoZero"/>
        <c:crossBetween val="midCat"/>
        <c:dispUnits/>
        <c:majorUnit val="5"/>
      </c:valAx>
      <c:valAx>
        <c:axId val="3199555"/>
        <c:scaling>
          <c:orientation val="minMax"/>
          <c:max val="0.2"/>
          <c:min val="-0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55506"/>
        <c:crosses val="autoZero"/>
        <c:crossBetween val="midCat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6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Gütefunktion!$F$30:$F$130</c:f>
              <c:numCache/>
            </c:numRef>
          </c:xVal>
          <c:yVal>
            <c:numRef>
              <c:f>Gütefunktion!$G$30:$G$130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Gütefunktion!$F$30:$F$131</c:f>
              <c:numCache/>
            </c:numRef>
          </c:xVal>
          <c:yVal>
            <c:numRef>
              <c:f>Gütefunktion!$H$30:$H$131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Gütefunktion!$F$30:$F$131</c:f>
              <c:numCache/>
            </c:numRef>
          </c:xVal>
          <c:yVal>
            <c:numRef>
              <c:f>Gütefunktion!$I$30:$I$131</c:f>
              <c:numCache/>
            </c:numRef>
          </c:yVal>
          <c:smooth val="1"/>
        </c:ser>
        <c:axId val="28795996"/>
        <c:axId val="57837373"/>
      </c:scatterChart>
      <c:valAx>
        <c:axId val="28795996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7837373"/>
        <c:crosses val="autoZero"/>
        <c:crossBetween val="midCat"/>
        <c:dispUnits/>
        <c:majorUnit val="0.1"/>
      </c:valAx>
      <c:valAx>
        <c:axId val="57837373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28795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7</xdr:row>
      <xdr:rowOff>66675</xdr:rowOff>
    </xdr:from>
    <xdr:to>
      <xdr:col>13</xdr:col>
      <xdr:colOff>381000</xdr:colOff>
      <xdr:row>13</xdr:row>
      <xdr:rowOff>104775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619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7</xdr:row>
      <xdr:rowOff>66675</xdr:rowOff>
    </xdr:from>
    <xdr:to>
      <xdr:col>14</xdr:col>
      <xdr:colOff>219075</xdr:colOff>
      <xdr:row>13</xdr:row>
      <xdr:rowOff>104775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619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</xdr:row>
      <xdr:rowOff>9525</xdr:rowOff>
    </xdr:from>
    <xdr:to>
      <xdr:col>12</xdr:col>
      <xdr:colOff>247650</xdr:colOff>
      <xdr:row>17</xdr:row>
      <xdr:rowOff>142875</xdr:rowOff>
    </xdr:to>
    <xdr:graphicFrame>
      <xdr:nvGraphicFramePr>
        <xdr:cNvPr id="3" name="Chart 3"/>
        <xdr:cNvGraphicFramePr/>
      </xdr:nvGraphicFramePr>
      <xdr:xfrm>
        <a:off x="161925" y="161925"/>
        <a:ext cx="54673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18</xdr:row>
      <xdr:rowOff>104775</xdr:rowOff>
    </xdr:from>
    <xdr:to>
      <xdr:col>8</xdr:col>
      <xdr:colOff>285750</xdr:colOff>
      <xdr:row>35</xdr:row>
      <xdr:rowOff>152400</xdr:rowOff>
    </xdr:to>
    <xdr:graphicFrame>
      <xdr:nvGraphicFramePr>
        <xdr:cNvPr id="4" name="Chart 12"/>
        <xdr:cNvGraphicFramePr/>
      </xdr:nvGraphicFramePr>
      <xdr:xfrm>
        <a:off x="161925" y="2381250"/>
        <a:ext cx="34290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390525</xdr:colOff>
      <xdr:row>31</xdr:row>
      <xdr:rowOff>19050</xdr:rowOff>
    </xdr:from>
    <xdr:to>
      <xdr:col>13</xdr:col>
      <xdr:colOff>304800</xdr:colOff>
      <xdr:row>32</xdr:row>
      <xdr:rowOff>104775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440055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32</xdr:row>
      <xdr:rowOff>114300</xdr:rowOff>
    </xdr:from>
    <xdr:to>
      <xdr:col>13</xdr:col>
      <xdr:colOff>304800</xdr:colOff>
      <xdr:row>34</xdr:row>
      <xdr:rowOff>38100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4657725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34</xdr:row>
      <xdr:rowOff>47625</xdr:rowOff>
    </xdr:from>
    <xdr:to>
      <xdr:col>13</xdr:col>
      <xdr:colOff>304800</xdr:colOff>
      <xdr:row>35</xdr:row>
      <xdr:rowOff>133350</xdr:rowOff>
    </xdr:to>
    <xdr:pic>
      <xdr:nvPicPr>
        <xdr:cNvPr id="7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0" y="4914900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34</xdr:row>
      <xdr:rowOff>57150</xdr:rowOff>
    </xdr:from>
    <xdr:to>
      <xdr:col>11</xdr:col>
      <xdr:colOff>133350</xdr:colOff>
      <xdr:row>35</xdr:row>
      <xdr:rowOff>142875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4924425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N405"/>
  <sheetViews>
    <sheetView showGridLines="0" showRowColHeaders="0" tabSelected="1" showOutlineSymbols="0" workbookViewId="0" topLeftCell="A1">
      <selection activeCell="AM43" sqref="AM43"/>
    </sheetView>
  </sheetViews>
  <sheetFormatPr defaultColWidth="11.421875" defaultRowHeight="12.75"/>
  <cols>
    <col min="1" max="6" width="5.7109375" style="40" customWidth="1"/>
    <col min="7" max="7" width="7.8515625" style="42" customWidth="1"/>
    <col min="8" max="8" width="7.421875" style="40" customWidth="1"/>
    <col min="9" max="9" width="10.28125" style="40" customWidth="1"/>
    <col min="10" max="11" width="5.7109375" style="2" customWidth="1"/>
    <col min="12" max="12" width="9.421875" style="2" customWidth="1"/>
    <col min="13" max="13" width="5.7109375" style="2" customWidth="1"/>
    <col min="14" max="14" width="9.57421875" style="2" customWidth="1"/>
    <col min="15" max="15" width="4.8515625" style="2" customWidth="1"/>
    <col min="16" max="16" width="5.00390625" style="2" customWidth="1"/>
    <col min="17" max="17" width="7.00390625" style="2" customWidth="1"/>
    <col min="18" max="18" width="5.57421875" style="2" customWidth="1"/>
    <col min="19" max="19" width="3.7109375" style="2" customWidth="1"/>
    <col min="20" max="20" width="8.140625" style="2" customWidth="1"/>
    <col min="21" max="21" width="13.57421875" style="2" customWidth="1"/>
    <col min="22" max="22" width="11.421875" style="40" customWidth="1"/>
    <col min="23" max="23" width="13.57421875" style="47" bestFit="1" customWidth="1"/>
    <col min="24" max="24" width="6.8515625" style="40" customWidth="1"/>
    <col min="25" max="26" width="11.421875" style="40" customWidth="1"/>
    <col min="27" max="16384" width="11.421875" style="2" customWidth="1"/>
  </cols>
  <sheetData>
    <row r="1" spans="1:26" s="1" customFormat="1" ht="3" customHeight="1">
      <c r="A1" s="16">
        <v>0</v>
      </c>
      <c r="B1" s="16">
        <f>A1-0.5</f>
        <v>-0.5</v>
      </c>
      <c r="C1" s="39">
        <v>0</v>
      </c>
      <c r="D1" s="39">
        <f>IF(OR(R2=1,R2=3),M1+0.9,-1)</f>
        <v>22.4</v>
      </c>
      <c r="E1" s="16">
        <f>IF(OR(R2=1,R2=3),-0.01,-1)</f>
        <v>-0.01</v>
      </c>
      <c r="F1" s="16">
        <f>IF(OR(R2=2,R2=3),O1-0.9,-1)</f>
        <v>-1</v>
      </c>
      <c r="G1" s="18">
        <f>IF(OR(R2=2,R2=3),-0.01,-1)</f>
        <v>-1</v>
      </c>
      <c r="H1" s="16"/>
      <c r="I1" s="29">
        <f>100-I3</f>
        <v>40</v>
      </c>
      <c r="J1" s="30">
        <f>1-J3/100</f>
        <v>0.4</v>
      </c>
      <c r="K1" s="29">
        <v>0</v>
      </c>
      <c r="L1" s="29"/>
      <c r="M1" s="29">
        <f>Z101+0.5</f>
        <v>21.5</v>
      </c>
      <c r="N1" s="16" t="s">
        <v>5</v>
      </c>
      <c r="O1" s="16">
        <f>X101+0.5</f>
        <v>10.5</v>
      </c>
      <c r="P1" s="16" t="s">
        <v>6</v>
      </c>
      <c r="Q1" s="16"/>
      <c r="R1" s="31">
        <v>18</v>
      </c>
      <c r="S1" s="16"/>
      <c r="T1" s="32">
        <f>Q7</f>
        <v>0.05</v>
      </c>
      <c r="U1" s="16"/>
      <c r="V1" s="16">
        <v>0</v>
      </c>
      <c r="W1" s="33">
        <f>IF(ISNUMBER(BINOMDIST(V1,$I$1,$J$1,1)),BINOMDIST(V1,$I$1,$J$1,1),-1)</f>
        <v>1.3367494538843738E-09</v>
      </c>
      <c r="X1" s="16">
        <v>0</v>
      </c>
      <c r="Y1" s="16"/>
      <c r="Z1" s="16">
        <v>0</v>
      </c>
    </row>
    <row r="2" spans="1:26" s="1" customFormat="1" ht="3" customHeight="1">
      <c r="A2" s="16"/>
      <c r="B2" s="16">
        <f>B1</f>
        <v>-0.5</v>
      </c>
      <c r="C2" s="39">
        <f>BINOMDIST(A1,$I$1,$J$1,$K$1)</f>
        <v>1.3367494538843738E-09</v>
      </c>
      <c r="D2" s="39">
        <f>IF(OR(R2=1,R2=3),M1,-1)</f>
        <v>21.5</v>
      </c>
      <c r="E2" s="16">
        <f>IF(OR(R2=1,R2=3),E1,-1)</f>
        <v>-0.01</v>
      </c>
      <c r="F2" s="16">
        <f>IF(OR(R2=2,R2=3),O1,-1)</f>
        <v>-1</v>
      </c>
      <c r="G2" s="18">
        <f>IF(OR(R2=2,R2=3),G1,-1)</f>
        <v>-1</v>
      </c>
      <c r="H2" s="16"/>
      <c r="I2" s="29" t="s">
        <v>0</v>
      </c>
      <c r="J2" s="29" t="s">
        <v>4</v>
      </c>
      <c r="K2" s="29" t="s">
        <v>1</v>
      </c>
      <c r="L2" s="29"/>
      <c r="M2" s="29" t="s">
        <v>2</v>
      </c>
      <c r="N2" s="16"/>
      <c r="O2" s="16"/>
      <c r="P2" s="16"/>
      <c r="Q2" s="34" t="s">
        <v>16</v>
      </c>
      <c r="R2" s="35">
        <v>1</v>
      </c>
      <c r="S2" s="16"/>
      <c r="T2" s="16" t="s">
        <v>7</v>
      </c>
      <c r="U2" s="16"/>
      <c r="V2" s="16">
        <f aca="true" t="shared" si="0" ref="V2:V9">V1+1</f>
        <v>1</v>
      </c>
      <c r="W2" s="33">
        <f aca="true" t="shared" si="1" ref="W2:W65">IF(ISNUMBER(BINOMDIST(V2,$I$1,$J$1,1)),BINOMDIST(V2,$I$1,$J$1,1),-1)</f>
        <v>3.698340155746761E-08</v>
      </c>
      <c r="X2" s="16">
        <f>IF(AND(W2&lt;=$T$1,W2&lt;&gt;-1),X1+1,X1)</f>
        <v>1</v>
      </c>
      <c r="Y2" s="18"/>
      <c r="Z2" s="16">
        <f>IF(AND(W1&lt;1-$T$1,W1&lt;&gt;-1),V2,Z1)</f>
        <v>1</v>
      </c>
    </row>
    <row r="3" spans="1:26" s="1" customFormat="1" ht="3" customHeight="1">
      <c r="A3" s="16"/>
      <c r="B3" s="16">
        <f>A1+0.5</f>
        <v>0.5</v>
      </c>
      <c r="C3" s="39">
        <f>C2</f>
        <v>1.3367494538843738E-09</v>
      </c>
      <c r="D3" s="39">
        <f>IF(OR(R2=1,R2=3),D2,-1)</f>
        <v>21.5</v>
      </c>
      <c r="E3" s="16">
        <f>IF(OR(R2=1,R2=3),0.13,-1)</f>
        <v>0.13</v>
      </c>
      <c r="F3" s="16">
        <f>IF(OR(R2=2,R2=3),F2,-1)</f>
        <v>-1</v>
      </c>
      <c r="G3" s="18">
        <f>IF(OR(R2=2,R2=3),0.13,-1)</f>
        <v>-1</v>
      </c>
      <c r="H3" s="16"/>
      <c r="I3" s="16">
        <v>60</v>
      </c>
      <c r="J3" s="16">
        <v>60</v>
      </c>
      <c r="K3" s="16"/>
      <c r="L3" s="16"/>
      <c r="M3" s="16">
        <f>MIN(100-M4,I1)</f>
        <v>13</v>
      </c>
      <c r="N3" s="16"/>
      <c r="O3" s="16">
        <f>MIN(100-O4,I1)</f>
        <v>5</v>
      </c>
      <c r="P3" s="16"/>
      <c r="Q3" s="34" t="s">
        <v>18</v>
      </c>
      <c r="R3" s="35">
        <v>1</v>
      </c>
      <c r="S3" s="16"/>
      <c r="T3" s="16"/>
      <c r="U3" s="16"/>
      <c r="V3" s="16">
        <f t="shared" si="0"/>
        <v>2</v>
      </c>
      <c r="W3" s="33">
        <f t="shared" si="1"/>
        <v>5.003898789040505E-07</v>
      </c>
      <c r="X3" s="16">
        <f aca="true" t="shared" si="2" ref="X3:X27">IF(AND(W3&lt;=$T$1,W3&lt;&gt;-1),X2+1,X2)</f>
        <v>2</v>
      </c>
      <c r="Y3" s="18"/>
      <c r="Z3" s="16">
        <f aca="true" t="shared" si="3" ref="Z3:Z66">IF(AND(W2&lt;1-$T$1,W2&lt;&gt;-1),V3,Z2)</f>
        <v>2</v>
      </c>
    </row>
    <row r="4" spans="1:40" ht="3" customHeight="1">
      <c r="A4" s="16"/>
      <c r="B4" s="16">
        <f>B3</f>
        <v>0.5</v>
      </c>
      <c r="C4" s="39">
        <v>0</v>
      </c>
      <c r="D4" s="39">
        <f>IF(OR(R2=1,R2=3),D1,-1)</f>
        <v>22.4</v>
      </c>
      <c r="E4" s="16">
        <f>IF(OR(R2=1,R2=3),E3,-1)</f>
        <v>0.13</v>
      </c>
      <c r="F4" s="16">
        <f>IF(OR(R2=2,R2=3),F1,-1)</f>
        <v>-1</v>
      </c>
      <c r="G4" s="18">
        <f>IF(OR(R2=2,R2=3),G3,-1)</f>
        <v>-1</v>
      </c>
      <c r="H4" s="16"/>
      <c r="I4" s="16"/>
      <c r="J4" s="16"/>
      <c r="K4" s="16"/>
      <c r="L4" s="16"/>
      <c r="M4" s="16">
        <v>87</v>
      </c>
      <c r="N4" s="16"/>
      <c r="O4" s="16">
        <v>95</v>
      </c>
      <c r="P4" s="16"/>
      <c r="Q4" s="36"/>
      <c r="R4" s="37"/>
      <c r="S4" s="38"/>
      <c r="T4" s="38"/>
      <c r="U4" s="16"/>
      <c r="V4" s="16">
        <f t="shared" si="0"/>
        <v>3</v>
      </c>
      <c r="W4" s="33">
        <f t="shared" si="1"/>
        <v>4.413600132052965E-06</v>
      </c>
      <c r="X4" s="16">
        <f t="shared" si="2"/>
        <v>3</v>
      </c>
      <c r="Y4" s="18"/>
      <c r="Z4" s="16">
        <f t="shared" si="3"/>
        <v>3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.5" customHeight="1">
      <c r="A5" s="16">
        <f>A1+1</f>
        <v>1</v>
      </c>
      <c r="B5" s="16">
        <f>A5-0.5</f>
        <v>0.5</v>
      </c>
      <c r="C5" s="39">
        <v>0</v>
      </c>
      <c r="D5" s="39"/>
      <c r="E5" s="16"/>
      <c r="F5" s="16"/>
      <c r="G5" s="18"/>
      <c r="H5" s="16"/>
      <c r="I5" s="16"/>
      <c r="J5" s="1"/>
      <c r="K5" s="1"/>
      <c r="L5" s="1"/>
      <c r="M5" s="1"/>
      <c r="N5" s="6"/>
      <c r="O5" s="6"/>
      <c r="P5" s="1"/>
      <c r="Q5" s="8"/>
      <c r="R5" s="19"/>
      <c r="S5" s="7"/>
      <c r="T5" s="6"/>
      <c r="U5" s="1"/>
      <c r="V5" s="16">
        <f t="shared" si="0"/>
        <v>4</v>
      </c>
      <c r="W5" s="33">
        <f t="shared" si="1"/>
        <v>2.854506335980464E-05</v>
      </c>
      <c r="X5" s="16">
        <f t="shared" si="2"/>
        <v>4</v>
      </c>
      <c r="Y5" s="18"/>
      <c r="Z5" s="16">
        <f t="shared" si="3"/>
        <v>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>
      <c r="A6" s="16"/>
      <c r="B6" s="16">
        <f>B5</f>
        <v>0.5</v>
      </c>
      <c r="C6" s="39">
        <f>BINOMDIST(A5,$I$1,$J$1,$K$1)</f>
        <v>3.564665210358323E-08</v>
      </c>
      <c r="D6" s="39"/>
      <c r="E6" s="16"/>
      <c r="F6" s="16"/>
      <c r="G6" s="18"/>
      <c r="H6" s="16"/>
      <c r="I6" s="16"/>
      <c r="J6" s="16"/>
      <c r="K6" s="1"/>
      <c r="L6" s="1"/>
      <c r="M6" s="9"/>
      <c r="N6" s="10" t="s">
        <v>0</v>
      </c>
      <c r="O6" s="10" t="s">
        <v>4</v>
      </c>
      <c r="P6" s="22"/>
      <c r="Q6" s="27" t="s">
        <v>13</v>
      </c>
      <c r="R6" s="15"/>
      <c r="S6" s="6"/>
      <c r="T6" s="20"/>
      <c r="U6" s="16"/>
      <c r="V6" s="16">
        <f t="shared" si="0"/>
        <v>5</v>
      </c>
      <c r="W6" s="33">
        <f t="shared" si="1"/>
        <v>0.0001443760868530125</v>
      </c>
      <c r="X6" s="16">
        <f t="shared" si="2"/>
        <v>5</v>
      </c>
      <c r="Y6" s="18"/>
      <c r="Z6" s="16">
        <f t="shared" si="3"/>
        <v>5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16"/>
      <c r="B7" s="16">
        <f>A5+0.5</f>
        <v>1.5</v>
      </c>
      <c r="C7" s="39">
        <f>C6</f>
        <v>3.564665210358323E-08</v>
      </c>
      <c r="D7" s="39"/>
      <c r="E7" s="16"/>
      <c r="F7" s="16"/>
      <c r="G7" s="18"/>
      <c r="H7" s="16"/>
      <c r="I7" s="16"/>
      <c r="J7" s="16"/>
      <c r="K7" s="16" t="s">
        <v>8</v>
      </c>
      <c r="L7" s="1"/>
      <c r="M7" s="9"/>
      <c r="N7" s="10">
        <f>I1</f>
        <v>40</v>
      </c>
      <c r="O7" s="11">
        <f>J1</f>
        <v>0.4</v>
      </c>
      <c r="P7" s="1"/>
      <c r="Q7" s="21">
        <v>0.05</v>
      </c>
      <c r="R7" s="12"/>
      <c r="S7" s="9"/>
      <c r="T7" s="1"/>
      <c r="U7" s="16"/>
      <c r="V7" s="16">
        <f t="shared" si="0"/>
        <v>6</v>
      </c>
      <c r="W7" s="33">
        <f t="shared" si="1"/>
        <v>0.0005948300671043771</v>
      </c>
      <c r="X7" s="16">
        <f t="shared" si="2"/>
        <v>6</v>
      </c>
      <c r="Y7" s="18"/>
      <c r="Z7" s="16">
        <f t="shared" si="3"/>
        <v>6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16"/>
      <c r="B8" s="16">
        <f>B7</f>
        <v>1.5</v>
      </c>
      <c r="C8" s="39">
        <v>0</v>
      </c>
      <c r="D8" s="39"/>
      <c r="E8" s="16"/>
      <c r="F8" s="16"/>
      <c r="G8" s="18"/>
      <c r="H8" s="16"/>
      <c r="I8" s="16"/>
      <c r="J8" s="16"/>
      <c r="K8" s="16">
        <f>I1*J1</f>
        <v>16</v>
      </c>
      <c r="L8" s="1"/>
      <c r="M8" s="9"/>
      <c r="N8" s="9"/>
      <c r="O8" s="9"/>
      <c r="P8" s="9"/>
      <c r="Q8" s="9"/>
      <c r="R8" s="9"/>
      <c r="S8" s="9"/>
      <c r="T8" s="1"/>
      <c r="U8" s="16"/>
      <c r="V8" s="16">
        <f t="shared" si="0"/>
        <v>7</v>
      </c>
      <c r="W8" s="33">
        <f t="shared" si="1"/>
        <v>0.0020534429555373645</v>
      </c>
      <c r="X8" s="16">
        <f t="shared" si="2"/>
        <v>7</v>
      </c>
      <c r="Y8" s="18"/>
      <c r="Z8" s="16">
        <f t="shared" si="3"/>
        <v>7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16">
        <f>A5+1</f>
        <v>2</v>
      </c>
      <c r="B9" s="16">
        <f>A9-0.5</f>
        <v>1.5</v>
      </c>
      <c r="C9" s="39">
        <v>0</v>
      </c>
      <c r="D9" s="39"/>
      <c r="E9" s="16"/>
      <c r="F9" s="16"/>
      <c r="G9" s="18"/>
      <c r="H9" s="16"/>
      <c r="I9" s="16"/>
      <c r="J9" s="16"/>
      <c r="K9" s="1"/>
      <c r="L9" s="1"/>
      <c r="M9" s="9"/>
      <c r="N9" s="9"/>
      <c r="O9" s="9"/>
      <c r="P9" s="9"/>
      <c r="Q9" s="9"/>
      <c r="R9" s="9"/>
      <c r="S9" s="9"/>
      <c r="T9" s="1"/>
      <c r="U9" s="16"/>
      <c r="V9" s="16">
        <f t="shared" si="0"/>
        <v>8</v>
      </c>
      <c r="W9" s="33">
        <f t="shared" si="1"/>
        <v>0.006064628398728085</v>
      </c>
      <c r="X9" s="16">
        <f t="shared" si="2"/>
        <v>8</v>
      </c>
      <c r="Y9" s="18"/>
      <c r="Z9" s="16">
        <f t="shared" si="3"/>
        <v>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16"/>
      <c r="B10" s="16">
        <f>B9</f>
        <v>1.5</v>
      </c>
      <c r="C10" s="39">
        <f>BINOMDIST(A9,$I$1,$J$1,$K$1)</f>
        <v>4.634064773465828E-07</v>
      </c>
      <c r="D10" s="39"/>
      <c r="E10" s="16"/>
      <c r="F10" s="16"/>
      <c r="G10" s="18"/>
      <c r="H10" s="16"/>
      <c r="I10" s="16"/>
      <c r="J10" s="16"/>
      <c r="K10" s="1"/>
      <c r="L10" s="1"/>
      <c r="M10" s="9"/>
      <c r="N10" s="9"/>
      <c r="O10" s="9"/>
      <c r="P10" s="6" t="str">
        <f>IF(R2=3,"Bereichsgrenzen","Bereichsgrenze")</f>
        <v>Bereichsgrenze</v>
      </c>
      <c r="Q10" s="6"/>
      <c r="R10" s="9"/>
      <c r="S10" s="9"/>
      <c r="T10" s="1"/>
      <c r="U10" s="16"/>
      <c r="V10" s="16">
        <f aca="true" t="shared" si="4" ref="V10:V20">V9+1</f>
        <v>9</v>
      </c>
      <c r="W10" s="33">
        <f t="shared" si="1"/>
        <v>0.015572623523328308</v>
      </c>
      <c r="X10" s="16">
        <f t="shared" si="2"/>
        <v>9</v>
      </c>
      <c r="Y10" s="18"/>
      <c r="Z10" s="16">
        <f t="shared" si="3"/>
        <v>9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16"/>
      <c r="B11" s="16">
        <f>A9+0.5</f>
        <v>2.5</v>
      </c>
      <c r="C11" s="39">
        <f>C10</f>
        <v>4.634064773465828E-07</v>
      </c>
      <c r="D11" s="39"/>
      <c r="E11" s="16"/>
      <c r="F11" s="16"/>
      <c r="G11" s="18"/>
      <c r="H11" s="16"/>
      <c r="I11" s="16"/>
      <c r="J11" s="16"/>
      <c r="K11" s="1"/>
      <c r="L11" s="1"/>
      <c r="M11" s="9"/>
      <c r="N11" s="9"/>
      <c r="O11" s="9"/>
      <c r="P11" s="23">
        <f>IF(OR(R2=2,R2=3),"links","")</f>
      </c>
      <c r="Q11" s="14" t="str">
        <f>IF(OR(R2=1,R2=3),"rechts","")</f>
        <v>rechts</v>
      </c>
      <c r="R11" s="9"/>
      <c r="S11" s="9"/>
      <c r="T11" s="1"/>
      <c r="U11" s="16"/>
      <c r="V11" s="16">
        <f t="shared" si="4"/>
        <v>10</v>
      </c>
      <c r="W11" s="33">
        <f t="shared" si="1"/>
        <v>0.035222480114168786</v>
      </c>
      <c r="X11" s="16">
        <f t="shared" si="2"/>
        <v>10</v>
      </c>
      <c r="Y11" s="18"/>
      <c r="Z11" s="16">
        <f t="shared" si="3"/>
        <v>10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16"/>
      <c r="B12" s="16">
        <f>B11</f>
        <v>2.5</v>
      </c>
      <c r="C12" s="39">
        <v>0</v>
      </c>
      <c r="D12" s="39"/>
      <c r="E12" s="16"/>
      <c r="F12" s="16"/>
      <c r="G12" s="18"/>
      <c r="H12" s="16"/>
      <c r="I12" s="16"/>
      <c r="J12" s="16"/>
      <c r="K12" s="1"/>
      <c r="L12" s="1"/>
      <c r="M12" s="9"/>
      <c r="N12" s="9"/>
      <c r="O12" s="9"/>
      <c r="P12" s="23">
        <f>IF(OR(R2=2,R2=3),ROUNDDOWN(O1,0),"")</f>
      </c>
      <c r="Q12" s="14">
        <f>IF(OR(R2=1,R2=3),ROUNDUP(M1,0),"")</f>
        <v>22</v>
      </c>
      <c r="R12" s="9"/>
      <c r="S12" s="9"/>
      <c r="T12" s="1"/>
      <c r="U12" s="16"/>
      <c r="V12" s="16">
        <f t="shared" si="4"/>
        <v>11</v>
      </c>
      <c r="W12" s="33">
        <f t="shared" si="1"/>
        <v>0.07094949209751508</v>
      </c>
      <c r="X12" s="16">
        <f t="shared" si="2"/>
        <v>10</v>
      </c>
      <c r="Y12" s="18"/>
      <c r="Z12" s="16">
        <f t="shared" si="3"/>
        <v>11</v>
      </c>
      <c r="AA12" s="1"/>
      <c r="AB12" s="16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16">
        <f>A9+1</f>
        <v>3</v>
      </c>
      <c r="B13" s="16">
        <f>A13-0.5</f>
        <v>2.5</v>
      </c>
      <c r="C13" s="39">
        <v>0</v>
      </c>
      <c r="D13" s="39"/>
      <c r="E13" s="16"/>
      <c r="F13" s="16"/>
      <c r="G13" s="18"/>
      <c r="H13" s="16"/>
      <c r="I13" s="16"/>
      <c r="J13" s="16"/>
      <c r="K13" s="1"/>
      <c r="L13" s="1"/>
      <c r="M13" s="9"/>
      <c r="N13" s="9"/>
      <c r="O13" s="9"/>
      <c r="P13" s="9"/>
      <c r="Q13" s="9"/>
      <c r="R13" s="9"/>
      <c r="S13" s="9"/>
      <c r="T13" s="1"/>
      <c r="U13" s="1"/>
      <c r="V13" s="16">
        <f t="shared" si="4"/>
        <v>12</v>
      </c>
      <c r="W13" s="33">
        <f t="shared" si="1"/>
        <v>0.12850967807068414</v>
      </c>
      <c r="X13" s="16">
        <f t="shared" si="2"/>
        <v>10</v>
      </c>
      <c r="Y13" s="18"/>
      <c r="Z13" s="16">
        <f t="shared" si="3"/>
        <v>12</v>
      </c>
      <c r="AA13" s="1"/>
      <c r="AB13" s="16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16"/>
      <c r="B14" s="16">
        <f>B13</f>
        <v>2.5</v>
      </c>
      <c r="C14" s="39">
        <f>BINOMDIST(A13,$I$1,$J$1,$K$1)</f>
        <v>3.913210253148914E-06</v>
      </c>
      <c r="D14" s="39"/>
      <c r="E14" s="16"/>
      <c r="F14" s="16"/>
      <c r="G14" s="18"/>
      <c r="H14" s="16"/>
      <c r="I14" s="16"/>
      <c r="J14" s="16"/>
      <c r="K14" s="1"/>
      <c r="L14" s="1"/>
      <c r="M14" s="9"/>
      <c r="N14" s="9"/>
      <c r="O14" s="9"/>
      <c r="P14" s="9"/>
      <c r="Q14" s="9"/>
      <c r="R14" s="9"/>
      <c r="S14" s="9"/>
      <c r="T14" s="1"/>
      <c r="U14" s="1"/>
      <c r="V14" s="16">
        <f t="shared" si="4"/>
        <v>13</v>
      </c>
      <c r="W14" s="33">
        <f t="shared" si="1"/>
        <v>0.21116020151933718</v>
      </c>
      <c r="X14" s="16">
        <f t="shared" si="2"/>
        <v>10</v>
      </c>
      <c r="Y14" s="18"/>
      <c r="Z14" s="16">
        <f t="shared" si="3"/>
        <v>13</v>
      </c>
      <c r="AA14" s="1"/>
      <c r="AB14" s="16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16"/>
      <c r="B15" s="16">
        <f>A13+0.5</f>
        <v>3.5</v>
      </c>
      <c r="C15" s="39">
        <f>C14</f>
        <v>3.913210253148914E-06</v>
      </c>
      <c r="D15" s="39"/>
      <c r="E15" s="16"/>
      <c r="F15" s="16"/>
      <c r="G15" s="18"/>
      <c r="H15" s="18"/>
      <c r="I15" s="16"/>
      <c r="J15" s="16"/>
      <c r="K15" s="1"/>
      <c r="L15" s="1"/>
      <c r="M15" s="9"/>
      <c r="N15" s="9"/>
      <c r="O15" s="9"/>
      <c r="P15" s="9"/>
      <c r="Q15" s="9"/>
      <c r="R15" s="9"/>
      <c r="S15" s="9"/>
      <c r="T15" s="1"/>
      <c r="U15" s="1"/>
      <c r="V15" s="16">
        <f t="shared" si="4"/>
        <v>14</v>
      </c>
      <c r="W15" s="33">
        <f t="shared" si="1"/>
        <v>0.3174251602390341</v>
      </c>
      <c r="X15" s="16">
        <f t="shared" si="2"/>
        <v>10</v>
      </c>
      <c r="Y15" s="18"/>
      <c r="Z15" s="16">
        <f t="shared" si="3"/>
        <v>14</v>
      </c>
      <c r="AA15" s="1"/>
      <c r="AB15" s="16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16"/>
      <c r="B16" s="16">
        <f>B15</f>
        <v>3.5</v>
      </c>
      <c r="C16" s="39">
        <v>0</v>
      </c>
      <c r="D16" s="39"/>
      <c r="E16" s="16"/>
      <c r="F16" s="16"/>
      <c r="G16" s="41" t="s">
        <v>5</v>
      </c>
      <c r="H16" s="41">
        <f>1-BINOMDIST(M1,I1,J1,1)</f>
        <v>0.03916797004898409</v>
      </c>
      <c r="I16" s="18">
        <f>IF(ISNUMBER(H16),H16,0)</f>
        <v>0.03916797004898409</v>
      </c>
      <c r="J16" s="16"/>
      <c r="K16" s="1"/>
      <c r="L16" s="1"/>
      <c r="M16" s="1"/>
      <c r="N16" s="24">
        <f>IF(OR(R2=2,R2=3),"Wahrscheinlichkeit des linken Bereichs  (einschließlich Grenze)","")</f>
      </c>
      <c r="O16" s="1"/>
      <c r="P16" s="1"/>
      <c r="Q16" s="1"/>
      <c r="R16" s="1"/>
      <c r="S16" s="1"/>
      <c r="T16" s="1"/>
      <c r="U16" s="1"/>
      <c r="V16" s="16">
        <f t="shared" si="4"/>
        <v>15</v>
      </c>
      <c r="W16" s="33">
        <f t="shared" si="1"/>
        <v>0.4402202236484614</v>
      </c>
      <c r="X16" s="16">
        <f t="shared" si="2"/>
        <v>10</v>
      </c>
      <c r="Y16" s="18"/>
      <c r="Z16" s="16">
        <f t="shared" si="3"/>
        <v>15</v>
      </c>
      <c r="AA16" s="1"/>
      <c r="AB16" s="16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16">
        <f>A13+1</f>
        <v>4</v>
      </c>
      <c r="B17" s="16">
        <f>A17-0.5</f>
        <v>3.5</v>
      </c>
      <c r="C17" s="39">
        <v>0</v>
      </c>
      <c r="D17" s="39"/>
      <c r="E17" s="16"/>
      <c r="F17" s="16"/>
      <c r="G17" s="41" t="s">
        <v>6</v>
      </c>
      <c r="H17" s="41">
        <f>BINOMDIST(O1,I1,J1,1)</f>
        <v>0.035222480114168786</v>
      </c>
      <c r="I17" s="18">
        <f>IF(ISNUMBER(H17),H17,0)</f>
        <v>0.035222480114168786</v>
      </c>
      <c r="J17" s="16"/>
      <c r="K17" s="1"/>
      <c r="L17" s="3"/>
      <c r="M17" s="1"/>
      <c r="N17" s="25">
        <f>IF(OR(R2=2,R2=3),I17,"")</f>
      </c>
      <c r="O17" s="1"/>
      <c r="P17" s="1"/>
      <c r="Q17" s="3"/>
      <c r="R17" s="1"/>
      <c r="S17" s="1"/>
      <c r="T17" s="1"/>
      <c r="U17" s="1"/>
      <c r="V17" s="16">
        <f t="shared" si="4"/>
        <v>16</v>
      </c>
      <c r="W17" s="33">
        <f t="shared" si="1"/>
        <v>0.5681317480332816</v>
      </c>
      <c r="X17" s="16">
        <f t="shared" si="2"/>
        <v>10</v>
      </c>
      <c r="Y17" s="18"/>
      <c r="Z17" s="16">
        <f t="shared" si="3"/>
        <v>16</v>
      </c>
      <c r="AA17" s="1"/>
      <c r="AB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16"/>
      <c r="B18" s="16">
        <f>B17</f>
        <v>3.5</v>
      </c>
      <c r="C18" s="39">
        <f>BINOMDIST(A17,$I$1,$J$1,$K$1)</f>
        <v>2.4131463227751675E-05</v>
      </c>
      <c r="D18" s="39"/>
      <c r="E18" s="16"/>
      <c r="F18" s="16"/>
      <c r="G18" s="18"/>
      <c r="H18" s="16"/>
      <c r="I18" s="16"/>
      <c r="J18" s="16"/>
      <c r="K18" s="1"/>
      <c r="L18" s="1"/>
      <c r="M18" s="1"/>
      <c r="N18" s="6"/>
      <c r="O18" s="1"/>
      <c r="P18" s="1"/>
      <c r="Q18" s="1"/>
      <c r="R18" s="1"/>
      <c r="S18" s="1"/>
      <c r="T18" s="1"/>
      <c r="U18" s="1"/>
      <c r="V18" s="16">
        <f t="shared" si="4"/>
        <v>17</v>
      </c>
      <c r="W18" s="33">
        <f t="shared" si="1"/>
        <v>0.6885190651013479</v>
      </c>
      <c r="X18" s="16">
        <f t="shared" si="2"/>
        <v>10</v>
      </c>
      <c r="Y18" s="18"/>
      <c r="Z18" s="16">
        <f t="shared" si="3"/>
        <v>17</v>
      </c>
      <c r="AA18" s="1"/>
      <c r="AB18" s="16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16"/>
      <c r="B19" s="16">
        <f>A17+0.5</f>
        <v>4.5</v>
      </c>
      <c r="C19" s="39">
        <f>C18</f>
        <v>2.4131463227751675E-05</v>
      </c>
      <c r="D19" s="39"/>
      <c r="E19" s="16"/>
      <c r="F19" s="16"/>
      <c r="G19" s="18"/>
      <c r="H19" s="16"/>
      <c r="I19" s="16"/>
      <c r="J19" s="16"/>
      <c r="K19" s="1"/>
      <c r="L19" s="1"/>
      <c r="M19" s="1"/>
      <c r="N19" s="17" t="str">
        <f>IF(OR(R2=1,R2=3),"Wahrscheinlichkeit des rechten Bereichs  (einschließlich Grenze)","")</f>
        <v>Wahrscheinlichkeit des rechten Bereichs  (einschließlich Grenze)</v>
      </c>
      <c r="O19" s="1"/>
      <c r="P19" s="1"/>
      <c r="Q19" s="1"/>
      <c r="R19" s="1"/>
      <c r="S19" s="1"/>
      <c r="T19" s="1"/>
      <c r="U19" s="1"/>
      <c r="V19" s="16">
        <f t="shared" si="4"/>
        <v>18</v>
      </c>
      <c r="W19" s="33">
        <f>IF(ISNUMBER(BINOMDIST(V19,$I$1,$J$1,1)),BINOMDIST(V19,$I$1,$J$1,1),-1)</f>
        <v>0.791071224085256</v>
      </c>
      <c r="X19" s="16">
        <f t="shared" si="2"/>
        <v>10</v>
      </c>
      <c r="Y19" s="18"/>
      <c r="Z19" s="16">
        <f t="shared" si="3"/>
        <v>18</v>
      </c>
      <c r="AA19" s="1"/>
      <c r="AB19" s="16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6"/>
      <c r="B20" s="16">
        <f>B19</f>
        <v>4.5</v>
      </c>
      <c r="C20" s="39">
        <v>0</v>
      </c>
      <c r="D20" s="39"/>
      <c r="E20" s="16"/>
      <c r="F20" s="16"/>
      <c r="G20" s="18"/>
      <c r="H20" s="16"/>
      <c r="I20" s="16"/>
      <c r="J20" s="16"/>
      <c r="K20" s="1"/>
      <c r="L20" s="1"/>
      <c r="M20" s="1"/>
      <c r="N20" s="26">
        <f>IF(OR(R2=1,R2=3),I16,"")</f>
        <v>0.03916797004898409</v>
      </c>
      <c r="O20" s="1"/>
      <c r="P20" s="1"/>
      <c r="Q20" s="1"/>
      <c r="R20" s="1"/>
      <c r="S20" s="1"/>
      <c r="T20" s="1"/>
      <c r="U20" s="1"/>
      <c r="V20" s="16">
        <f t="shared" si="4"/>
        <v>19</v>
      </c>
      <c r="W20" s="33">
        <f t="shared" si="1"/>
        <v>0.8702342941780973</v>
      </c>
      <c r="X20" s="16">
        <f t="shared" si="2"/>
        <v>10</v>
      </c>
      <c r="Y20" s="18"/>
      <c r="Z20" s="16">
        <f t="shared" si="3"/>
        <v>19</v>
      </c>
      <c r="AA20" s="1"/>
      <c r="AB20" s="16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16">
        <f>A17+1</f>
        <v>5</v>
      </c>
      <c r="B21" s="16">
        <f>A21-0.5</f>
        <v>4.5</v>
      </c>
      <c r="C21" s="39">
        <v>0</v>
      </c>
      <c r="D21" s="39"/>
      <c r="E21" s="16"/>
      <c r="F21" s="16"/>
      <c r="G21" s="18"/>
      <c r="H21" s="16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6">
        <f aca="true" t="shared" si="5" ref="V21:V27">V20+1</f>
        <v>20</v>
      </c>
      <c r="W21" s="33">
        <f t="shared" si="1"/>
        <v>0.9256484432430864</v>
      </c>
      <c r="X21" s="16">
        <f t="shared" si="2"/>
        <v>10</v>
      </c>
      <c r="Y21" s="18"/>
      <c r="Z21" s="16">
        <f t="shared" si="3"/>
        <v>20</v>
      </c>
      <c r="AA21" s="1"/>
      <c r="AB21" s="1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16"/>
      <c r="B22" s="16">
        <f>B21</f>
        <v>4.5</v>
      </c>
      <c r="C22" s="39">
        <f>BINOMDIST(A21,$I$1,$J$1,$K$1)</f>
        <v>0.00011583102349320788</v>
      </c>
      <c r="D22" s="39"/>
      <c r="E22" s="16"/>
      <c r="F22" s="16"/>
      <c r="G22" s="18"/>
      <c r="H22" s="16"/>
      <c r="I22" s="16"/>
      <c r="J22" s="6" t="s">
        <v>12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6">
        <f t="shared" si="5"/>
        <v>21</v>
      </c>
      <c r="W22" s="33">
        <f t="shared" si="1"/>
        <v>0.9608320299510159</v>
      </c>
      <c r="X22" s="16">
        <f t="shared" si="2"/>
        <v>10</v>
      </c>
      <c r="Y22" s="18"/>
      <c r="Z22" s="16">
        <f t="shared" si="3"/>
        <v>21</v>
      </c>
      <c r="AA22" s="28"/>
      <c r="AB22" s="1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16"/>
      <c r="B23" s="16">
        <f>A21+0.5</f>
        <v>5.5</v>
      </c>
      <c r="C23" s="39">
        <f>C22</f>
        <v>0.00011583102349320788</v>
      </c>
      <c r="D23" s="39"/>
      <c r="E23" s="16"/>
      <c r="F23" s="16"/>
      <c r="G23" s="18"/>
      <c r="H23" s="16"/>
      <c r="I23" s="16"/>
      <c r="J23" s="1" t="s">
        <v>10</v>
      </c>
      <c r="K23" s="1"/>
      <c r="L23" s="1"/>
      <c r="M23" s="1"/>
      <c r="N23" s="1"/>
      <c r="O23" s="1"/>
      <c r="P23" s="1"/>
      <c r="Q23" s="1"/>
      <c r="R23" s="1"/>
      <c r="S23" s="1"/>
      <c r="T23" s="5"/>
      <c r="U23" s="4"/>
      <c r="V23" s="16">
        <f t="shared" si="5"/>
        <v>22</v>
      </c>
      <c r="W23" s="33">
        <f t="shared" si="1"/>
        <v>0.9810892465404298</v>
      </c>
      <c r="X23" s="16">
        <f t="shared" si="2"/>
        <v>10</v>
      </c>
      <c r="Y23" s="18"/>
      <c r="Z23" s="16">
        <f t="shared" si="3"/>
        <v>21</v>
      </c>
      <c r="AA23" s="1"/>
      <c r="AB23" s="16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16"/>
      <c r="B24" s="16">
        <f>B23</f>
        <v>5.5</v>
      </c>
      <c r="C24" s="39">
        <v>0</v>
      </c>
      <c r="D24" s="39"/>
      <c r="E24" s="16"/>
      <c r="F24" s="16"/>
      <c r="G24" s="18"/>
      <c r="H24" s="16"/>
      <c r="I24" s="16"/>
      <c r="J24" s="1" t="s">
        <v>11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6">
        <f t="shared" si="5"/>
        <v>23</v>
      </c>
      <c r="W24" s="33">
        <f t="shared" si="1"/>
        <v>0.9916582291088197</v>
      </c>
      <c r="X24" s="16">
        <f t="shared" si="2"/>
        <v>10</v>
      </c>
      <c r="Y24" s="18"/>
      <c r="Z24" s="16">
        <f t="shared" si="3"/>
        <v>21</v>
      </c>
      <c r="AA24" s="1"/>
      <c r="AB24" s="1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16">
        <f>A21+1</f>
        <v>6</v>
      </c>
      <c r="B25" s="16">
        <f>A25-0.5</f>
        <v>5.5</v>
      </c>
      <c r="C25" s="39">
        <v>0</v>
      </c>
      <c r="D25" s="39"/>
      <c r="E25" s="16"/>
      <c r="F25" s="16"/>
      <c r="G25" s="18"/>
      <c r="H25" s="16"/>
      <c r="I25" s="16"/>
      <c r="J25" s="1" t="s">
        <v>14</v>
      </c>
      <c r="K25" s="1"/>
      <c r="L25" s="1"/>
      <c r="M25" s="1"/>
      <c r="N25" s="1"/>
      <c r="O25" s="1"/>
      <c r="P25" s="1"/>
      <c r="Q25" s="1"/>
      <c r="R25" s="1"/>
      <c r="S25" s="1"/>
      <c r="T25" s="13"/>
      <c r="U25" s="1"/>
      <c r="V25" s="16">
        <f t="shared" si="5"/>
        <v>24</v>
      </c>
      <c r="W25" s="33">
        <f t="shared" si="1"/>
        <v>0.9966491375438927</v>
      </c>
      <c r="X25" s="16">
        <f t="shared" si="2"/>
        <v>10</v>
      </c>
      <c r="Y25" s="18"/>
      <c r="Z25" s="16">
        <f t="shared" si="3"/>
        <v>21</v>
      </c>
      <c r="AA25" s="1"/>
      <c r="AB25" s="16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16"/>
      <c r="B26" s="16">
        <f>B25</f>
        <v>5.5</v>
      </c>
      <c r="C26" s="39">
        <f>BINOMDIST(A25,$I$1,$J$1,$K$1)</f>
        <v>0.0004504539802513646</v>
      </c>
      <c r="D26" s="39"/>
      <c r="E26" s="16"/>
      <c r="F26" s="16"/>
      <c r="G26" s="18"/>
      <c r="H26" s="16"/>
      <c r="I26" s="16"/>
      <c r="J26" s="6" t="s">
        <v>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6">
        <f t="shared" si="5"/>
        <v>25</v>
      </c>
      <c r="W26" s="33">
        <f t="shared" si="1"/>
        <v>0.9987785918095239</v>
      </c>
      <c r="X26" s="16">
        <f t="shared" si="2"/>
        <v>10</v>
      </c>
      <c r="Y26" s="18"/>
      <c r="Z26" s="16">
        <f t="shared" si="3"/>
        <v>21</v>
      </c>
      <c r="AA26" s="1"/>
      <c r="AB26" s="1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16"/>
      <c r="B27" s="16">
        <f>A25+0.5</f>
        <v>6.5</v>
      </c>
      <c r="C27" s="39">
        <f>C26</f>
        <v>0.0004504539802513646</v>
      </c>
      <c r="D27" s="39"/>
      <c r="E27" s="16"/>
      <c r="F27" s="16"/>
      <c r="G27" s="18"/>
      <c r="H27" s="16"/>
      <c r="I27" s="16"/>
      <c r="J27" s="16"/>
      <c r="K27" s="1"/>
      <c r="L27" s="1"/>
      <c r="M27" s="1"/>
      <c r="N27" s="1"/>
      <c r="O27" s="1"/>
      <c r="P27" s="1"/>
      <c r="Q27" s="1"/>
      <c r="R27" s="1"/>
      <c r="S27" s="1"/>
      <c r="T27" s="1"/>
      <c r="U27" s="13"/>
      <c r="V27" s="16">
        <f t="shared" si="5"/>
        <v>26</v>
      </c>
      <c r="W27" s="33">
        <f t="shared" si="1"/>
        <v>0.9995976126809205</v>
      </c>
      <c r="X27" s="16">
        <f t="shared" si="2"/>
        <v>10</v>
      </c>
      <c r="Y27" s="18"/>
      <c r="Z27" s="16">
        <f t="shared" si="3"/>
        <v>21</v>
      </c>
      <c r="AA27" s="1"/>
      <c r="AB27" s="1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16"/>
      <c r="B28" s="16">
        <f>B27</f>
        <v>6.5</v>
      </c>
      <c r="C28" s="39">
        <v>0</v>
      </c>
      <c r="D28" s="39"/>
      <c r="E28" s="16"/>
      <c r="F28" s="16"/>
      <c r="G28" s="18"/>
      <c r="H28" s="16"/>
      <c r="I28" s="16"/>
      <c r="J28" s="1" t="s">
        <v>19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f aca="true" t="shared" si="6" ref="V28:V91">V27+1</f>
        <v>27</v>
      </c>
      <c r="W28" s="33">
        <f t="shared" si="1"/>
        <v>0.9998807310068354</v>
      </c>
      <c r="X28" s="16">
        <f aca="true" t="shared" si="7" ref="X28:X91">IF(AND(W28&lt;=$T$1,W28&lt;&gt;-1),X27+1,X27)</f>
        <v>10</v>
      </c>
      <c r="Y28" s="18"/>
      <c r="Z28" s="16">
        <f t="shared" si="3"/>
        <v>21</v>
      </c>
      <c r="AA28" s="1"/>
      <c r="AB28" s="16"/>
      <c r="AC28" s="16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16">
        <f>A25+1</f>
        <v>7</v>
      </c>
      <c r="B29" s="16">
        <f>A29-0.5</f>
        <v>6.5</v>
      </c>
      <c r="C29" s="39">
        <v>0</v>
      </c>
      <c r="D29" s="39"/>
      <c r="E29" s="16"/>
      <c r="F29" s="16" t="s">
        <v>4</v>
      </c>
      <c r="G29" s="18" t="s">
        <v>15</v>
      </c>
      <c r="H29" s="16"/>
      <c r="I29" s="16"/>
      <c r="J29" s="1" t="s">
        <v>20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 t="shared" si="6"/>
        <v>28</v>
      </c>
      <c r="W29" s="33">
        <f t="shared" si="1"/>
        <v>0.9999683628696185</v>
      </c>
      <c r="X29" s="16">
        <f t="shared" si="7"/>
        <v>10</v>
      </c>
      <c r="Y29" s="18"/>
      <c r="Z29" s="16">
        <f t="shared" si="3"/>
        <v>21</v>
      </c>
      <c r="AA29" s="1"/>
      <c r="AB29" s="16"/>
      <c r="AC29" s="1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16"/>
      <c r="B30" s="16">
        <f>B29</f>
        <v>6.5</v>
      </c>
      <c r="C30" s="39">
        <f>BINOMDIST(A29,$I$1,$J$1,$K$1)</f>
        <v>0.001458612888432987</v>
      </c>
      <c r="D30" s="39"/>
      <c r="E30" s="16"/>
      <c r="F30" s="16"/>
      <c r="G30" s="18" t="s">
        <v>5</v>
      </c>
      <c r="H30" s="16" t="s">
        <v>6</v>
      </c>
      <c r="I30" s="16" t="s">
        <v>17</v>
      </c>
      <c r="J30" s="1" t="s">
        <v>21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 t="shared" si="6"/>
        <v>29</v>
      </c>
      <c r="W30" s="33">
        <f t="shared" si="1"/>
        <v>0.9999925371765932</v>
      </c>
      <c r="X30" s="16">
        <f t="shared" si="7"/>
        <v>10</v>
      </c>
      <c r="Y30" s="16"/>
      <c r="Z30" s="16">
        <f t="shared" si="3"/>
        <v>21</v>
      </c>
      <c r="AA30" s="1"/>
      <c r="AB30" s="16"/>
      <c r="AC30" s="1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16"/>
      <c r="B31" s="16">
        <f>A29+0.5</f>
        <v>7.5</v>
      </c>
      <c r="C31" s="39">
        <f>C30</f>
        <v>0.001458612888432987</v>
      </c>
      <c r="D31" s="39"/>
      <c r="E31" s="16"/>
      <c r="F31" s="16">
        <f>F30+0.01</f>
        <v>0.01</v>
      </c>
      <c r="G31" s="18">
        <f>IF(AND($R$2=1,$R$3=1),1-BINOMDIST($Q$12-1,$N$7,F31,1),-1)</f>
        <v>2.220446049250313E-16</v>
      </c>
      <c r="H31" s="16">
        <f>IF(AND($R$3=1,$R$2=2),BINOMDIST($P$12,$N$7,F31,1),-1)</f>
        <v>-1</v>
      </c>
      <c r="I31" s="16">
        <f>IF(AND($R$3=1,$R$2=3),1-BINOMDIST($Q$12-1,$N$7,F31,1)+BINOMDIST($P$12,$N$7,F31,1),-1)</f>
        <v>-1</v>
      </c>
      <c r="J31" s="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6"/>
        <v>30</v>
      </c>
      <c r="W31" s="33">
        <f t="shared" si="1"/>
        <v>0.9999984464516315</v>
      </c>
      <c r="X31" s="16">
        <f t="shared" si="7"/>
        <v>10</v>
      </c>
      <c r="Y31" s="16"/>
      <c r="Z31" s="16">
        <f t="shared" si="3"/>
        <v>21</v>
      </c>
      <c r="AA31" s="1"/>
      <c r="AB31" s="16"/>
      <c r="AC31" s="1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16"/>
      <c r="B32" s="16">
        <f>B31</f>
        <v>7.5</v>
      </c>
      <c r="C32" s="39">
        <v>0</v>
      </c>
      <c r="D32" s="39"/>
      <c r="E32" s="16"/>
      <c r="F32" s="16">
        <f>F31+0.01</f>
        <v>0.02</v>
      </c>
      <c r="G32" s="18">
        <f aca="true" t="shared" si="8" ref="G32:G95">IF(AND($R$2=1,$R$3=1),1-BINOMDIST($Q$12-1,$N$7,F32,1),-1)</f>
        <v>6.661338147750939E-16</v>
      </c>
      <c r="H32" s="16">
        <f aca="true" t="shared" si="9" ref="H32:H95">IF(AND($R$3=1,$R$2=2),BINOMDIST($P$12,$N$7,F32,1),-1)</f>
        <v>-1</v>
      </c>
      <c r="I32" s="16">
        <f aca="true" t="shared" si="10" ref="I32:I95">IF(AND($R$3=1,$R$2=3),1-BINOMDIST($Q$12-1,$N$7,F32,1)+BINOMDIST($P$12,$N$7,F32,1),-1)</f>
        <v>-1</v>
      </c>
      <c r="J32" s="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6"/>
        <v>31</v>
      </c>
      <c r="W32" s="33">
        <f t="shared" si="1"/>
        <v>0.9999997172634677</v>
      </c>
      <c r="X32" s="16">
        <f t="shared" si="7"/>
        <v>10</v>
      </c>
      <c r="Y32" s="16"/>
      <c r="Z32" s="16">
        <f t="shared" si="3"/>
        <v>21</v>
      </c>
      <c r="AA32" s="1"/>
      <c r="AB32" s="16"/>
      <c r="AC32" s="1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16">
        <f>A29+1</f>
        <v>8</v>
      </c>
      <c r="B33" s="16">
        <f>A33-0.5</f>
        <v>7.5</v>
      </c>
      <c r="C33" s="39">
        <v>0</v>
      </c>
      <c r="D33" s="39"/>
      <c r="E33" s="16"/>
      <c r="F33" s="16">
        <f aca="true" t="shared" si="11" ref="F33:F96">F32+0.01</f>
        <v>0.03</v>
      </c>
      <c r="G33" s="18">
        <f t="shared" si="8"/>
        <v>1.2212453270876722E-15</v>
      </c>
      <c r="H33" s="16">
        <f t="shared" si="9"/>
        <v>-1</v>
      </c>
      <c r="I33" s="16">
        <f t="shared" si="10"/>
        <v>-1</v>
      </c>
      <c r="J33" s="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t="shared" si="6"/>
        <v>32</v>
      </c>
      <c r="W33" s="33">
        <f t="shared" si="1"/>
        <v>0.999999955540687</v>
      </c>
      <c r="X33" s="16">
        <f t="shared" si="7"/>
        <v>10</v>
      </c>
      <c r="Y33" s="16"/>
      <c r="Z33" s="16">
        <f t="shared" si="3"/>
        <v>21</v>
      </c>
      <c r="AA33" s="1"/>
      <c r="AB33" s="16"/>
      <c r="AC33" s="1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16"/>
      <c r="B34" s="16">
        <f>B33</f>
        <v>7.5</v>
      </c>
      <c r="C34" s="39">
        <f>BINOMDIST(A33,$I$1,$J$1,$K$1)</f>
        <v>0.004011185443190721</v>
      </c>
      <c r="D34" s="39"/>
      <c r="E34" s="16"/>
      <c r="F34" s="16">
        <f t="shared" si="11"/>
        <v>0.04</v>
      </c>
      <c r="G34" s="18">
        <f t="shared" si="8"/>
        <v>1.1102230246251565E-15</v>
      </c>
      <c r="H34" s="16">
        <f t="shared" si="9"/>
        <v>-1</v>
      </c>
      <c r="I34" s="16">
        <f t="shared" si="10"/>
        <v>-1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f t="shared" si="6"/>
        <v>33</v>
      </c>
      <c r="W34" s="33">
        <f t="shared" si="1"/>
        <v>0.9999999940501366</v>
      </c>
      <c r="X34" s="16">
        <f t="shared" si="7"/>
        <v>10</v>
      </c>
      <c r="Y34" s="16"/>
      <c r="Z34" s="16">
        <f t="shared" si="3"/>
        <v>21</v>
      </c>
      <c r="AA34" s="1"/>
      <c r="AB34" s="16"/>
      <c r="AC34" s="1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16"/>
      <c r="B35" s="16">
        <f>A33+0.5</f>
        <v>8.5</v>
      </c>
      <c r="C35" s="39">
        <f>C34</f>
        <v>0.004011185443190721</v>
      </c>
      <c r="D35" s="39"/>
      <c r="E35" s="16"/>
      <c r="F35" s="16">
        <f t="shared" si="11"/>
        <v>0.05</v>
      </c>
      <c r="G35" s="18">
        <f t="shared" si="8"/>
        <v>1.4432899320127035E-15</v>
      </c>
      <c r="H35" s="16">
        <f t="shared" si="9"/>
        <v>-1</v>
      </c>
      <c r="I35" s="16">
        <f t="shared" si="10"/>
        <v>-1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 t="shared" si="6"/>
        <v>34</v>
      </c>
      <c r="W35" s="33">
        <f t="shared" si="1"/>
        <v>0.9999999993357473</v>
      </c>
      <c r="X35" s="16">
        <f t="shared" si="7"/>
        <v>10</v>
      </c>
      <c r="Y35" s="16"/>
      <c r="Z35" s="16">
        <f t="shared" si="3"/>
        <v>21</v>
      </c>
      <c r="AA35" s="1"/>
      <c r="AB35" s="16"/>
      <c r="AC35" s="1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6"/>
      <c r="B36" s="16">
        <f>B35</f>
        <v>8.5</v>
      </c>
      <c r="C36" s="39">
        <v>0</v>
      </c>
      <c r="D36" s="39"/>
      <c r="E36" s="16"/>
      <c r="F36" s="16">
        <f t="shared" si="11"/>
        <v>0.060000000000000005</v>
      </c>
      <c r="G36" s="18">
        <f t="shared" si="8"/>
        <v>2.4424906541753444E-15</v>
      </c>
      <c r="H36" s="16">
        <f t="shared" si="9"/>
        <v>-1</v>
      </c>
      <c r="I36" s="16">
        <f t="shared" si="10"/>
        <v>-1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3" t="s">
        <v>3</v>
      </c>
      <c r="V36" s="16">
        <f t="shared" si="6"/>
        <v>35</v>
      </c>
      <c r="W36" s="33">
        <f t="shared" si="1"/>
        <v>0.9999999999398171</v>
      </c>
      <c r="X36" s="16">
        <f t="shared" si="7"/>
        <v>10</v>
      </c>
      <c r="Y36" s="16"/>
      <c r="Z36" s="16">
        <f t="shared" si="3"/>
        <v>21</v>
      </c>
      <c r="AA36" s="1"/>
      <c r="AB36" s="16"/>
      <c r="AC36" s="1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6">
        <f>A33+1</f>
        <v>9</v>
      </c>
      <c r="B37" s="16">
        <f>A37-0.5</f>
        <v>8.5</v>
      </c>
      <c r="C37" s="39">
        <v>0</v>
      </c>
      <c r="D37" s="39"/>
      <c r="E37" s="16"/>
      <c r="F37" s="16">
        <f t="shared" si="11"/>
        <v>0.07</v>
      </c>
      <c r="G37" s="18">
        <f t="shared" si="8"/>
        <v>3.3306690738754696E-15</v>
      </c>
      <c r="H37" s="16">
        <f t="shared" si="9"/>
        <v>-1</v>
      </c>
      <c r="I37" s="16">
        <f t="shared" si="10"/>
        <v>-1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f t="shared" si="6"/>
        <v>36</v>
      </c>
      <c r="W37" s="33">
        <f t="shared" si="1"/>
        <v>0.9999999999957495</v>
      </c>
      <c r="X37" s="16">
        <f t="shared" si="7"/>
        <v>10</v>
      </c>
      <c r="Y37" s="16"/>
      <c r="Z37" s="16">
        <f t="shared" si="3"/>
        <v>21</v>
      </c>
      <c r="AA37" s="1"/>
      <c r="AB37" s="16"/>
      <c r="AC37" s="1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6"/>
      <c r="B38" s="16">
        <f>B37</f>
        <v>8.5</v>
      </c>
      <c r="C38" s="39">
        <f>BINOMDIST(A37,$I$1,$J$1,$K$1)</f>
        <v>0.009507995124600222</v>
      </c>
      <c r="D38" s="39"/>
      <c r="E38" s="16"/>
      <c r="F38" s="16">
        <f t="shared" si="11"/>
        <v>0.08</v>
      </c>
      <c r="G38" s="18">
        <f t="shared" si="8"/>
        <v>1.8540724511240114E-14</v>
      </c>
      <c r="H38" s="16">
        <f t="shared" si="9"/>
        <v>-1</v>
      </c>
      <c r="I38" s="16">
        <f t="shared" si="10"/>
        <v>-1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f t="shared" si="6"/>
        <v>37</v>
      </c>
      <c r="W38" s="33">
        <f t="shared" si="1"/>
        <v>0.9999999999997806</v>
      </c>
      <c r="X38" s="16">
        <f t="shared" si="7"/>
        <v>10</v>
      </c>
      <c r="Y38" s="16"/>
      <c r="Z38" s="16">
        <f t="shared" si="3"/>
        <v>21</v>
      </c>
      <c r="AA38" s="1"/>
      <c r="AB38" s="16"/>
      <c r="AC38" s="16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6"/>
      <c r="B39" s="16">
        <f>A37+0.5</f>
        <v>9.5</v>
      </c>
      <c r="C39" s="39">
        <f>C38</f>
        <v>0.009507995124600222</v>
      </c>
      <c r="D39" s="39"/>
      <c r="E39" s="16"/>
      <c r="F39" s="16">
        <f t="shared" si="11"/>
        <v>0.09</v>
      </c>
      <c r="G39" s="18">
        <f t="shared" si="8"/>
        <v>2.2137847111025621E-13</v>
      </c>
      <c r="H39" s="16">
        <f t="shared" si="9"/>
        <v>-1</v>
      </c>
      <c r="I39" s="16">
        <f t="shared" si="10"/>
        <v>-1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 t="shared" si="6"/>
        <v>38</v>
      </c>
      <c r="W39" s="33">
        <f t="shared" si="1"/>
        <v>0.9999999999999928</v>
      </c>
      <c r="X39" s="16">
        <f t="shared" si="7"/>
        <v>10</v>
      </c>
      <c r="Y39" s="16"/>
      <c r="Z39" s="16">
        <f t="shared" si="3"/>
        <v>21</v>
      </c>
      <c r="AA39" s="1"/>
      <c r="AB39" s="16"/>
      <c r="AC39" s="16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6"/>
      <c r="B40" s="16">
        <f>B39</f>
        <v>9.5</v>
      </c>
      <c r="C40" s="39">
        <v>0</v>
      </c>
      <c r="D40" s="39"/>
      <c r="E40" s="16"/>
      <c r="F40" s="16">
        <f t="shared" si="11"/>
        <v>0.09999999999999999</v>
      </c>
      <c r="G40" s="18">
        <f t="shared" si="8"/>
        <v>1.8627321907160876E-12</v>
      </c>
      <c r="H40" s="16">
        <f t="shared" si="9"/>
        <v>-1</v>
      </c>
      <c r="I40" s="16">
        <f t="shared" si="10"/>
        <v>-1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f t="shared" si="6"/>
        <v>39</v>
      </c>
      <c r="W40" s="33">
        <f t="shared" si="1"/>
        <v>1</v>
      </c>
      <c r="X40" s="16">
        <f t="shared" si="7"/>
        <v>10</v>
      </c>
      <c r="Y40" s="16"/>
      <c r="Z40" s="16">
        <f t="shared" si="3"/>
        <v>21</v>
      </c>
      <c r="AA40" s="1"/>
      <c r="AB40" s="16"/>
      <c r="AC40" s="16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6">
        <f>A37+1</f>
        <v>10</v>
      </c>
      <c r="B41" s="16">
        <f>A41-0.5</f>
        <v>9.5</v>
      </c>
      <c r="C41" s="39">
        <v>0</v>
      </c>
      <c r="D41" s="39"/>
      <c r="E41" s="16"/>
      <c r="F41" s="16">
        <f t="shared" si="11"/>
        <v>0.10999999999999999</v>
      </c>
      <c r="G41" s="18">
        <f t="shared" si="8"/>
        <v>1.2529866033617054E-11</v>
      </c>
      <c r="H41" s="16">
        <f t="shared" si="9"/>
        <v>-1</v>
      </c>
      <c r="I41" s="16">
        <f t="shared" si="10"/>
        <v>-1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 t="shared" si="6"/>
        <v>40</v>
      </c>
      <c r="W41" s="33">
        <f t="shared" si="1"/>
        <v>1.0000000000000002</v>
      </c>
      <c r="X41" s="16">
        <f t="shared" si="7"/>
        <v>10</v>
      </c>
      <c r="Y41" s="16"/>
      <c r="Z41" s="16">
        <f t="shared" si="3"/>
        <v>21</v>
      </c>
      <c r="AA41" s="1"/>
      <c r="AB41" s="16"/>
      <c r="AC41" s="16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6"/>
      <c r="B42" s="16">
        <f>B41</f>
        <v>9.5</v>
      </c>
      <c r="C42" s="39">
        <f>BINOMDIST(A41,$I$1,$J$1,$K$1)</f>
        <v>0.019649856590840474</v>
      </c>
      <c r="D42" s="39"/>
      <c r="E42" s="16"/>
      <c r="F42" s="16">
        <f t="shared" si="11"/>
        <v>0.11999999999999998</v>
      </c>
      <c r="G42" s="18">
        <f t="shared" si="8"/>
        <v>7.008971181221568E-11</v>
      </c>
      <c r="H42" s="16">
        <f t="shared" si="9"/>
        <v>-1</v>
      </c>
      <c r="I42" s="16">
        <f t="shared" si="10"/>
        <v>-1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f t="shared" si="6"/>
        <v>41</v>
      </c>
      <c r="W42" s="33">
        <f t="shared" si="1"/>
        <v>-1</v>
      </c>
      <c r="X42" s="16">
        <f t="shared" si="7"/>
        <v>10</v>
      </c>
      <c r="Y42" s="16"/>
      <c r="Z42" s="16">
        <f t="shared" si="3"/>
        <v>21</v>
      </c>
      <c r="AA42" s="1"/>
      <c r="AB42" s="16"/>
      <c r="AC42" s="16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6"/>
      <c r="B43" s="16">
        <f>A41+0.5</f>
        <v>10.5</v>
      </c>
      <c r="C43" s="39">
        <f>C42</f>
        <v>0.019649856590840474</v>
      </c>
      <c r="D43" s="39"/>
      <c r="E43" s="16"/>
      <c r="F43" s="16">
        <f t="shared" si="11"/>
        <v>0.12999999999999998</v>
      </c>
      <c r="G43" s="18">
        <f t="shared" si="8"/>
        <v>3.357006894688652E-10</v>
      </c>
      <c r="H43" s="16">
        <f t="shared" si="9"/>
        <v>-1</v>
      </c>
      <c r="I43" s="16">
        <f t="shared" si="10"/>
        <v>-1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6"/>
        <v>42</v>
      </c>
      <c r="W43" s="33">
        <f t="shared" si="1"/>
        <v>-1</v>
      </c>
      <c r="X43" s="16">
        <f t="shared" si="7"/>
        <v>10</v>
      </c>
      <c r="Y43" s="16"/>
      <c r="Z43" s="16">
        <f t="shared" si="3"/>
        <v>21</v>
      </c>
      <c r="AA43" s="1"/>
      <c r="AB43" s="16"/>
      <c r="AC43" s="16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6"/>
      <c r="B44" s="16">
        <f>B43</f>
        <v>10.5</v>
      </c>
      <c r="C44" s="39">
        <v>0</v>
      </c>
      <c r="D44" s="39"/>
      <c r="E44" s="16"/>
      <c r="F44" s="16">
        <f t="shared" si="11"/>
        <v>0.13999999999999999</v>
      </c>
      <c r="G44" s="18">
        <f t="shared" si="8"/>
        <v>1.4082159882633505E-09</v>
      </c>
      <c r="H44" s="16">
        <f t="shared" si="9"/>
        <v>-1</v>
      </c>
      <c r="I44" s="16">
        <f t="shared" si="10"/>
        <v>-1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f t="shared" si="6"/>
        <v>43</v>
      </c>
      <c r="W44" s="33">
        <f t="shared" si="1"/>
        <v>-1</v>
      </c>
      <c r="X44" s="16">
        <f t="shared" si="7"/>
        <v>10</v>
      </c>
      <c r="Y44" s="16"/>
      <c r="Z44" s="16">
        <f t="shared" si="3"/>
        <v>21</v>
      </c>
      <c r="AA44" s="1"/>
      <c r="AB44" s="16"/>
      <c r="AC44" s="16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6">
        <f>A41+1</f>
        <v>11</v>
      </c>
      <c r="B45" s="16">
        <f>A45-0.5</f>
        <v>10.5</v>
      </c>
      <c r="C45" s="39">
        <v>0</v>
      </c>
      <c r="D45" s="39"/>
      <c r="E45" s="16"/>
      <c r="F45" s="16">
        <f t="shared" si="11"/>
        <v>0.15</v>
      </c>
      <c r="G45" s="18">
        <f t="shared" si="8"/>
        <v>5.26770538300525E-09</v>
      </c>
      <c r="H45" s="16">
        <f t="shared" si="9"/>
        <v>-1</v>
      </c>
      <c r="I45" s="16">
        <f t="shared" si="10"/>
        <v>-1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f t="shared" si="6"/>
        <v>44</v>
      </c>
      <c r="W45" s="33">
        <f t="shared" si="1"/>
        <v>-1</v>
      </c>
      <c r="X45" s="16">
        <f t="shared" si="7"/>
        <v>10</v>
      </c>
      <c r="Y45" s="16"/>
      <c r="Z45" s="16">
        <f t="shared" si="3"/>
        <v>21</v>
      </c>
      <c r="AA45" s="1"/>
      <c r="AB45" s="16"/>
      <c r="AC45" s="1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6"/>
      <c r="B46" s="16">
        <f>B45</f>
        <v>10.5</v>
      </c>
      <c r="C46" s="39">
        <f>BINOMDIST(A45,$I$1,$J$1,$K$1)</f>
        <v>0.03572701198334629</v>
      </c>
      <c r="D46" s="39"/>
      <c r="E46" s="16"/>
      <c r="F46" s="16">
        <f t="shared" si="11"/>
        <v>0.16</v>
      </c>
      <c r="G46" s="18">
        <f t="shared" si="8"/>
        <v>1.7828153398014024E-08</v>
      </c>
      <c r="H46" s="16">
        <f t="shared" si="9"/>
        <v>-1</v>
      </c>
      <c r="I46" s="16">
        <f t="shared" si="10"/>
        <v>-1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 t="shared" si="6"/>
        <v>45</v>
      </c>
      <c r="W46" s="33">
        <f t="shared" si="1"/>
        <v>-1</v>
      </c>
      <c r="X46" s="16">
        <f t="shared" si="7"/>
        <v>10</v>
      </c>
      <c r="Y46" s="16"/>
      <c r="Z46" s="16">
        <f t="shared" si="3"/>
        <v>21</v>
      </c>
      <c r="AA46" s="1"/>
      <c r="AB46" s="16"/>
      <c r="AC46" s="1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6"/>
      <c r="B47" s="16">
        <f>A45+0.5</f>
        <v>11.5</v>
      </c>
      <c r="C47" s="39">
        <f>C46</f>
        <v>0.03572701198334629</v>
      </c>
      <c r="D47" s="39"/>
      <c r="E47" s="16"/>
      <c r="F47" s="16">
        <f t="shared" si="11"/>
        <v>0.17</v>
      </c>
      <c r="G47" s="18">
        <f t="shared" si="8"/>
        <v>5.524207391527369E-08</v>
      </c>
      <c r="H47" s="16">
        <f t="shared" si="9"/>
        <v>-1</v>
      </c>
      <c r="I47" s="16">
        <f t="shared" si="10"/>
        <v>-1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f t="shared" si="6"/>
        <v>46</v>
      </c>
      <c r="W47" s="33">
        <f t="shared" si="1"/>
        <v>-1</v>
      </c>
      <c r="X47" s="16">
        <f t="shared" si="7"/>
        <v>10</v>
      </c>
      <c r="Y47" s="16"/>
      <c r="Z47" s="16">
        <f t="shared" si="3"/>
        <v>21</v>
      </c>
      <c r="AA47" s="1"/>
      <c r="AB47" s="16"/>
      <c r="AC47" s="16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6"/>
      <c r="B48" s="16">
        <f>B47</f>
        <v>11.5</v>
      </c>
      <c r="C48" s="39">
        <v>0</v>
      </c>
      <c r="D48" s="39"/>
      <c r="E48" s="16"/>
      <c r="F48" s="16">
        <f t="shared" si="11"/>
        <v>0.18000000000000002</v>
      </c>
      <c r="G48" s="18">
        <f t="shared" si="8"/>
        <v>1.5826043964217718E-07</v>
      </c>
      <c r="H48" s="16">
        <f t="shared" si="9"/>
        <v>-1</v>
      </c>
      <c r="I48" s="16">
        <f t="shared" si="10"/>
        <v>-1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 t="shared" si="6"/>
        <v>47</v>
      </c>
      <c r="W48" s="33">
        <f t="shared" si="1"/>
        <v>-1</v>
      </c>
      <c r="X48" s="16">
        <f t="shared" si="7"/>
        <v>10</v>
      </c>
      <c r="Y48" s="16"/>
      <c r="Z48" s="16">
        <f t="shared" si="3"/>
        <v>21</v>
      </c>
      <c r="AA48" s="1"/>
      <c r="AB48" s="16"/>
      <c r="AC48" s="16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6">
        <f>A45+1</f>
        <v>12</v>
      </c>
      <c r="B49" s="16">
        <f>A49-0.5</f>
        <v>11.5</v>
      </c>
      <c r="C49" s="39">
        <v>0</v>
      </c>
      <c r="D49" s="39"/>
      <c r="E49" s="16"/>
      <c r="F49" s="16">
        <f t="shared" si="11"/>
        <v>0.19000000000000003</v>
      </c>
      <c r="G49" s="18">
        <f t="shared" si="8"/>
        <v>4.226479110025494E-07</v>
      </c>
      <c r="H49" s="16">
        <f t="shared" si="9"/>
        <v>-1</v>
      </c>
      <c r="I49" s="16">
        <f t="shared" si="10"/>
        <v>-1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f t="shared" si="6"/>
        <v>48</v>
      </c>
      <c r="W49" s="33">
        <f t="shared" si="1"/>
        <v>-1</v>
      </c>
      <c r="X49" s="16">
        <f t="shared" si="7"/>
        <v>10</v>
      </c>
      <c r="Y49" s="16"/>
      <c r="Z49" s="16">
        <f t="shared" si="3"/>
        <v>21</v>
      </c>
      <c r="AA49" s="1"/>
      <c r="AB49" s="16"/>
      <c r="AC49" s="16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6"/>
      <c r="B50" s="16">
        <f>B49</f>
        <v>11.5</v>
      </c>
      <c r="C50" s="39">
        <f>BINOMDIST(A49,$I$1,$J$1,$K$1)</f>
        <v>0.057560185973169045</v>
      </c>
      <c r="D50" s="39"/>
      <c r="E50" s="16"/>
      <c r="F50" s="16">
        <f t="shared" si="11"/>
        <v>0.20000000000000004</v>
      </c>
      <c r="G50" s="18">
        <f t="shared" si="8"/>
        <v>1.059503015654606E-06</v>
      </c>
      <c r="H50" s="16">
        <f t="shared" si="9"/>
        <v>-1</v>
      </c>
      <c r="I50" s="16">
        <f t="shared" si="10"/>
        <v>-1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 t="shared" si="6"/>
        <v>49</v>
      </c>
      <c r="W50" s="33">
        <f t="shared" si="1"/>
        <v>-1</v>
      </c>
      <c r="X50" s="16">
        <f t="shared" si="7"/>
        <v>10</v>
      </c>
      <c r="Y50" s="16"/>
      <c r="Z50" s="16">
        <f t="shared" si="3"/>
        <v>21</v>
      </c>
      <c r="AA50" s="1"/>
      <c r="AB50" s="16"/>
      <c r="AC50" s="1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6"/>
      <c r="B51" s="16">
        <f>A49+0.5</f>
        <v>12.5</v>
      </c>
      <c r="C51" s="39">
        <f>C50</f>
        <v>0.057560185973169045</v>
      </c>
      <c r="D51" s="39"/>
      <c r="E51" s="16"/>
      <c r="F51" s="16">
        <f t="shared" si="11"/>
        <v>0.21000000000000005</v>
      </c>
      <c r="G51" s="18">
        <f t="shared" si="8"/>
        <v>2.50790795019995E-06</v>
      </c>
      <c r="H51" s="16">
        <f t="shared" si="9"/>
        <v>-1</v>
      </c>
      <c r="I51" s="16">
        <f t="shared" si="10"/>
        <v>-1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f t="shared" si="6"/>
        <v>50</v>
      </c>
      <c r="W51" s="33">
        <f t="shared" si="1"/>
        <v>-1</v>
      </c>
      <c r="X51" s="16">
        <f t="shared" si="7"/>
        <v>10</v>
      </c>
      <c r="Y51" s="16"/>
      <c r="Z51" s="16">
        <f t="shared" si="3"/>
        <v>21</v>
      </c>
      <c r="AA51" s="1"/>
      <c r="AB51" s="16"/>
      <c r="AC51" s="16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6"/>
      <c r="B52" s="16">
        <f>B51</f>
        <v>12.5</v>
      </c>
      <c r="C52" s="39">
        <v>0</v>
      </c>
      <c r="D52" s="39"/>
      <c r="E52" s="16"/>
      <c r="F52" s="16">
        <f t="shared" si="11"/>
        <v>0.22000000000000006</v>
      </c>
      <c r="G52" s="18">
        <f t="shared" si="8"/>
        <v>5.633964587747897E-06</v>
      </c>
      <c r="H52" s="16">
        <f t="shared" si="9"/>
        <v>-1</v>
      </c>
      <c r="I52" s="16">
        <f t="shared" si="10"/>
        <v>-1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f t="shared" si="6"/>
        <v>51</v>
      </c>
      <c r="W52" s="33">
        <f t="shared" si="1"/>
        <v>-1</v>
      </c>
      <c r="X52" s="16">
        <f t="shared" si="7"/>
        <v>10</v>
      </c>
      <c r="Y52" s="16"/>
      <c r="Z52" s="16">
        <f t="shared" si="3"/>
        <v>21</v>
      </c>
      <c r="AA52" s="1"/>
      <c r="AB52" s="16"/>
      <c r="AC52" s="16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6">
        <f>A49+1</f>
        <v>13</v>
      </c>
      <c r="B53" s="16">
        <f>A53-0.5</f>
        <v>12.5</v>
      </c>
      <c r="C53" s="39">
        <v>0</v>
      </c>
      <c r="D53" s="39"/>
      <c r="E53" s="16"/>
      <c r="F53" s="16">
        <f t="shared" si="11"/>
        <v>0.23000000000000007</v>
      </c>
      <c r="G53" s="18">
        <f t="shared" si="8"/>
        <v>1.2064786544363493E-05</v>
      </c>
      <c r="H53" s="16">
        <f t="shared" si="9"/>
        <v>-1</v>
      </c>
      <c r="I53" s="16">
        <f t="shared" si="10"/>
        <v>-1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f t="shared" si="6"/>
        <v>52</v>
      </c>
      <c r="W53" s="33">
        <f t="shared" si="1"/>
        <v>-1</v>
      </c>
      <c r="X53" s="16">
        <f t="shared" si="7"/>
        <v>10</v>
      </c>
      <c r="Y53" s="16"/>
      <c r="Z53" s="16">
        <f t="shared" si="3"/>
        <v>21</v>
      </c>
      <c r="AA53" s="1"/>
      <c r="AB53" s="16"/>
      <c r="AC53" s="16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6"/>
      <c r="B54" s="16">
        <f>B53</f>
        <v>12.5</v>
      </c>
      <c r="C54" s="39">
        <f>BINOMDIST(A53,$I$1,$J$1,$K$1)</f>
        <v>0.08265052344865305</v>
      </c>
      <c r="D54" s="39"/>
      <c r="E54" s="16"/>
      <c r="F54" s="16">
        <f t="shared" si="11"/>
        <v>0.24000000000000007</v>
      </c>
      <c r="G54" s="18">
        <f t="shared" si="8"/>
        <v>2.472244194096085E-05</v>
      </c>
      <c r="H54" s="16">
        <f t="shared" si="9"/>
        <v>-1</v>
      </c>
      <c r="I54" s="16">
        <f t="shared" si="10"/>
        <v>-1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f t="shared" si="6"/>
        <v>53</v>
      </c>
      <c r="W54" s="33">
        <f t="shared" si="1"/>
        <v>-1</v>
      </c>
      <c r="X54" s="16">
        <f t="shared" si="7"/>
        <v>10</v>
      </c>
      <c r="Y54" s="16"/>
      <c r="Z54" s="16">
        <f t="shared" si="3"/>
        <v>21</v>
      </c>
      <c r="AA54" s="1"/>
      <c r="AB54" s="16"/>
      <c r="AC54" s="16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6"/>
      <c r="B55" s="16">
        <f>A53+0.5</f>
        <v>13.5</v>
      </c>
      <c r="C55" s="39">
        <f>C54</f>
        <v>0.08265052344865305</v>
      </c>
      <c r="D55" s="39"/>
      <c r="E55" s="16"/>
      <c r="F55" s="16">
        <f t="shared" si="11"/>
        <v>0.25000000000000006</v>
      </c>
      <c r="G55" s="18">
        <f t="shared" si="8"/>
        <v>4.8639158381380554E-05</v>
      </c>
      <c r="H55" s="16">
        <f t="shared" si="9"/>
        <v>-1</v>
      </c>
      <c r="I55" s="16">
        <f t="shared" si="10"/>
        <v>-1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f t="shared" si="6"/>
        <v>54</v>
      </c>
      <c r="W55" s="33">
        <f t="shared" si="1"/>
        <v>-1</v>
      </c>
      <c r="X55" s="16">
        <f t="shared" si="7"/>
        <v>10</v>
      </c>
      <c r="Y55" s="16"/>
      <c r="Z55" s="16">
        <f t="shared" si="3"/>
        <v>21</v>
      </c>
      <c r="AA55" s="1"/>
      <c r="AB55" s="16"/>
      <c r="AC55" s="16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6"/>
      <c r="B56" s="16">
        <f>B55</f>
        <v>13.5</v>
      </c>
      <c r="C56" s="39">
        <v>0</v>
      </c>
      <c r="D56" s="39"/>
      <c r="E56" s="16"/>
      <c r="F56" s="16">
        <f t="shared" si="11"/>
        <v>0.26000000000000006</v>
      </c>
      <c r="G56" s="18">
        <f t="shared" si="8"/>
        <v>9.214811252211685E-05</v>
      </c>
      <c r="H56" s="16">
        <f t="shared" si="9"/>
        <v>-1</v>
      </c>
      <c r="I56" s="16">
        <f t="shared" si="10"/>
        <v>-1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f t="shared" si="6"/>
        <v>55</v>
      </c>
      <c r="W56" s="33">
        <f t="shared" si="1"/>
        <v>-1</v>
      </c>
      <c r="X56" s="16">
        <f t="shared" si="7"/>
        <v>10</v>
      </c>
      <c r="Y56" s="16"/>
      <c r="Z56" s="16">
        <f t="shared" si="3"/>
        <v>21</v>
      </c>
      <c r="AA56" s="1"/>
      <c r="AB56" s="16"/>
      <c r="AC56" s="1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6">
        <f>A53+1</f>
        <v>14</v>
      </c>
      <c r="B57" s="16">
        <f>A57-0.5</f>
        <v>13.5</v>
      </c>
      <c r="C57" s="39">
        <v>0</v>
      </c>
      <c r="D57" s="39"/>
      <c r="E57" s="16"/>
      <c r="F57" s="16">
        <f t="shared" si="11"/>
        <v>0.2700000000000001</v>
      </c>
      <c r="G57" s="18">
        <f t="shared" si="8"/>
        <v>0.00016854952940204004</v>
      </c>
      <c r="H57" s="16">
        <f t="shared" si="9"/>
        <v>-1</v>
      </c>
      <c r="I57" s="16">
        <f t="shared" si="10"/>
        <v>-1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f t="shared" si="6"/>
        <v>56</v>
      </c>
      <c r="W57" s="33">
        <f t="shared" si="1"/>
        <v>-1</v>
      </c>
      <c r="X57" s="16">
        <f t="shared" si="7"/>
        <v>10</v>
      </c>
      <c r="Y57" s="16"/>
      <c r="Z57" s="16">
        <f t="shared" si="3"/>
        <v>21</v>
      </c>
      <c r="AA57" s="1"/>
      <c r="AB57" s="16"/>
      <c r="AC57" s="16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6"/>
      <c r="B58" s="16">
        <f>B57</f>
        <v>13.5</v>
      </c>
      <c r="C58" s="39">
        <f>BINOMDIST(A57,$I$1,$J$1,$K$1)</f>
        <v>0.1062649587196969</v>
      </c>
      <c r="D58" s="39"/>
      <c r="E58" s="16"/>
      <c r="F58" s="16">
        <f t="shared" si="11"/>
        <v>0.2800000000000001</v>
      </c>
      <c r="G58" s="18">
        <f t="shared" si="8"/>
        <v>0.000298344562674413</v>
      </c>
      <c r="H58" s="16">
        <f t="shared" si="9"/>
        <v>-1</v>
      </c>
      <c r="I58" s="16">
        <f t="shared" si="10"/>
        <v>-1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f t="shared" si="6"/>
        <v>57</v>
      </c>
      <c r="W58" s="33">
        <f t="shared" si="1"/>
        <v>-1</v>
      </c>
      <c r="X58" s="16">
        <f t="shared" si="7"/>
        <v>10</v>
      </c>
      <c r="Y58" s="16"/>
      <c r="Z58" s="16">
        <f t="shared" si="3"/>
        <v>21</v>
      </c>
      <c r="AA58" s="1"/>
      <c r="AB58" s="16"/>
      <c r="AC58" s="16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6"/>
      <c r="B59" s="16">
        <f>A57+0.5</f>
        <v>14.5</v>
      </c>
      <c r="C59" s="39">
        <f>C58</f>
        <v>0.1062649587196969</v>
      </c>
      <c r="D59" s="39"/>
      <c r="E59" s="16"/>
      <c r="F59" s="16">
        <f t="shared" si="11"/>
        <v>0.2900000000000001</v>
      </c>
      <c r="G59" s="18">
        <f t="shared" si="8"/>
        <v>0.0005121043836163741</v>
      </c>
      <c r="H59" s="16">
        <f t="shared" si="9"/>
        <v>-1</v>
      </c>
      <c r="I59" s="16">
        <f t="shared" si="10"/>
        <v>-1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f t="shared" si="6"/>
        <v>58</v>
      </c>
      <c r="W59" s="33">
        <f t="shared" si="1"/>
        <v>-1</v>
      </c>
      <c r="X59" s="16">
        <f t="shared" si="7"/>
        <v>10</v>
      </c>
      <c r="Y59" s="16"/>
      <c r="Z59" s="16">
        <f t="shared" si="3"/>
        <v>21</v>
      </c>
      <c r="AA59" s="1"/>
      <c r="AB59" s="16"/>
      <c r="AC59" s="16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6"/>
      <c r="B60" s="16">
        <f>B59</f>
        <v>14.5</v>
      </c>
      <c r="C60" s="39">
        <v>0</v>
      </c>
      <c r="D60" s="39"/>
      <c r="E60" s="16"/>
      <c r="F60" s="16">
        <f t="shared" si="11"/>
        <v>0.3000000000000001</v>
      </c>
      <c r="G60" s="18">
        <f t="shared" si="8"/>
        <v>0.0008539948051718982</v>
      </c>
      <c r="H60" s="16">
        <f t="shared" si="9"/>
        <v>-1</v>
      </c>
      <c r="I60" s="16">
        <f t="shared" si="10"/>
        <v>-1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f t="shared" si="6"/>
        <v>59</v>
      </c>
      <c r="W60" s="33">
        <f t="shared" si="1"/>
        <v>-1</v>
      </c>
      <c r="X60" s="16">
        <f t="shared" si="7"/>
        <v>10</v>
      </c>
      <c r="Y60" s="16"/>
      <c r="Z60" s="16">
        <f t="shared" si="3"/>
        <v>21</v>
      </c>
      <c r="AA60" s="1"/>
      <c r="AB60" s="16"/>
      <c r="AC60" s="16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6">
        <f>A57+1</f>
        <v>15</v>
      </c>
      <c r="B61" s="16">
        <f>A61-0.5</f>
        <v>14.5</v>
      </c>
      <c r="C61" s="39">
        <v>0</v>
      </c>
      <c r="D61" s="39"/>
      <c r="E61" s="16"/>
      <c r="F61" s="16">
        <f t="shared" si="11"/>
        <v>0.3100000000000001</v>
      </c>
      <c r="G61" s="18">
        <f t="shared" si="8"/>
        <v>0.0013859053261144894</v>
      </c>
      <c r="H61" s="16">
        <f t="shared" si="9"/>
        <v>-1</v>
      </c>
      <c r="I61" s="16">
        <f t="shared" si="10"/>
        <v>-1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f t="shared" si="6"/>
        <v>60</v>
      </c>
      <c r="W61" s="33">
        <f t="shared" si="1"/>
        <v>-1</v>
      </c>
      <c r="X61" s="16">
        <f t="shared" si="7"/>
        <v>10</v>
      </c>
      <c r="Y61" s="16"/>
      <c r="Z61" s="16">
        <f t="shared" si="3"/>
        <v>21</v>
      </c>
      <c r="AA61" s="1"/>
      <c r="AB61" s="16"/>
      <c r="AC61" s="1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6"/>
      <c r="B62" s="16">
        <f>B61</f>
        <v>14.5</v>
      </c>
      <c r="C62" s="39">
        <f>BINOMDIST(A61,$I$1,$J$1,$K$1)</f>
        <v>0.12279506340942732</v>
      </c>
      <c r="D62" s="39"/>
      <c r="E62" s="16"/>
      <c r="F62" s="16">
        <f t="shared" si="11"/>
        <v>0.3200000000000001</v>
      </c>
      <c r="G62" s="18">
        <f t="shared" si="8"/>
        <v>0.0021920365479309867</v>
      </c>
      <c r="H62" s="16">
        <f t="shared" si="9"/>
        <v>-1</v>
      </c>
      <c r="I62" s="16">
        <f t="shared" si="10"/>
        <v>-1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f t="shared" si="6"/>
        <v>61</v>
      </c>
      <c r="W62" s="33">
        <f t="shared" si="1"/>
        <v>-1</v>
      </c>
      <c r="X62" s="16">
        <f t="shared" si="7"/>
        <v>10</v>
      </c>
      <c r="Y62" s="16"/>
      <c r="Z62" s="16">
        <f t="shared" si="3"/>
        <v>21</v>
      </c>
      <c r="AA62" s="1"/>
      <c r="AB62" s="16"/>
      <c r="AC62" s="1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6"/>
      <c r="B63" s="16">
        <f>A61+0.5</f>
        <v>15.5</v>
      </c>
      <c r="C63" s="39">
        <f>C62</f>
        <v>0.12279506340942732</v>
      </c>
      <c r="D63" s="39"/>
      <c r="E63" s="16"/>
      <c r="F63" s="16">
        <f t="shared" si="11"/>
        <v>0.3300000000000001</v>
      </c>
      <c r="G63" s="18">
        <f t="shared" si="8"/>
        <v>0.0033836864074768824</v>
      </c>
      <c r="H63" s="16">
        <f t="shared" si="9"/>
        <v>-1</v>
      </c>
      <c r="I63" s="16">
        <f t="shared" si="10"/>
        <v>-1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f t="shared" si="6"/>
        <v>62</v>
      </c>
      <c r="W63" s="33">
        <f t="shared" si="1"/>
        <v>-1</v>
      </c>
      <c r="X63" s="16">
        <f t="shared" si="7"/>
        <v>10</v>
      </c>
      <c r="Y63" s="16"/>
      <c r="Z63" s="16">
        <f t="shared" si="3"/>
        <v>21</v>
      </c>
      <c r="AA63" s="1"/>
      <c r="AB63" s="16"/>
      <c r="AC63" s="1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6"/>
      <c r="B64" s="16">
        <f>B63</f>
        <v>15.5</v>
      </c>
      <c r="C64" s="39">
        <v>0</v>
      </c>
      <c r="D64" s="39"/>
      <c r="E64" s="16"/>
      <c r="F64" s="16">
        <f t="shared" si="11"/>
        <v>0.34000000000000014</v>
      </c>
      <c r="G64" s="18">
        <f t="shared" si="8"/>
        <v>0.005103853060544172</v>
      </c>
      <c r="H64" s="16">
        <f t="shared" si="9"/>
        <v>-1</v>
      </c>
      <c r="I64" s="16">
        <f t="shared" si="10"/>
        <v>-1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f t="shared" si="6"/>
        <v>63</v>
      </c>
      <c r="W64" s="33">
        <f t="shared" si="1"/>
        <v>-1</v>
      </c>
      <c r="X64" s="16">
        <f t="shared" si="7"/>
        <v>10</v>
      </c>
      <c r="Y64" s="16"/>
      <c r="Z64" s="16">
        <f t="shared" si="3"/>
        <v>21</v>
      </c>
      <c r="AA64" s="1"/>
      <c r="AB64" s="16"/>
      <c r="AC64" s="1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6">
        <f>A61+1</f>
        <v>16</v>
      </c>
      <c r="B65" s="16">
        <f>A65-0.5</f>
        <v>15.5</v>
      </c>
      <c r="C65" s="39">
        <v>0</v>
      </c>
      <c r="D65" s="39"/>
      <c r="E65" s="16"/>
      <c r="F65" s="16">
        <f t="shared" si="11"/>
        <v>0.35000000000000014</v>
      </c>
      <c r="G65" s="18">
        <f t="shared" si="8"/>
        <v>0.007531154439510801</v>
      </c>
      <c r="H65" s="16">
        <f t="shared" si="9"/>
        <v>-1</v>
      </c>
      <c r="I65" s="16">
        <f t="shared" si="10"/>
        <v>-1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>
        <f t="shared" si="6"/>
        <v>64</v>
      </c>
      <c r="W65" s="33">
        <f t="shared" si="1"/>
        <v>-1</v>
      </c>
      <c r="X65" s="16">
        <f t="shared" si="7"/>
        <v>10</v>
      </c>
      <c r="Y65" s="16"/>
      <c r="Z65" s="16">
        <f t="shared" si="3"/>
        <v>21</v>
      </c>
      <c r="AA65" s="1"/>
      <c r="AB65" s="16"/>
      <c r="AC65" s="1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6"/>
      <c r="B66" s="16">
        <f>B65</f>
        <v>15.5</v>
      </c>
      <c r="C66" s="39">
        <f>BINOMDIST(A65,$I$1,$J$1,$K$1)</f>
        <v>0.12791152438482017</v>
      </c>
      <c r="D66" s="39"/>
      <c r="E66" s="16"/>
      <c r="F66" s="16">
        <f t="shared" si="11"/>
        <v>0.36000000000000015</v>
      </c>
      <c r="G66" s="18">
        <f t="shared" si="8"/>
        <v>0.010882468864393813</v>
      </c>
      <c r="H66" s="16">
        <f t="shared" si="9"/>
        <v>-1</v>
      </c>
      <c r="I66" s="16">
        <f t="shared" si="10"/>
        <v>-1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f t="shared" si="6"/>
        <v>65</v>
      </c>
      <c r="W66" s="33">
        <f aca="true" t="shared" si="12" ref="W66:W101">IF(ISNUMBER(BINOMDIST(V66,$I$1,$J$1,1)),BINOMDIST(V66,$I$1,$J$1,1),-1)</f>
        <v>-1</v>
      </c>
      <c r="X66" s="16">
        <f t="shared" si="7"/>
        <v>10</v>
      </c>
      <c r="Y66" s="16"/>
      <c r="Z66" s="16">
        <f t="shared" si="3"/>
        <v>21</v>
      </c>
      <c r="AA66" s="1"/>
      <c r="AB66" s="16"/>
      <c r="AC66" s="1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6"/>
      <c r="B67" s="16">
        <f>A65+0.5</f>
        <v>16.5</v>
      </c>
      <c r="C67" s="39">
        <f>C66</f>
        <v>0.12791152438482017</v>
      </c>
      <c r="D67" s="39"/>
      <c r="E67" s="16"/>
      <c r="F67" s="16">
        <f t="shared" si="11"/>
        <v>0.37000000000000016</v>
      </c>
      <c r="G67" s="18">
        <f t="shared" si="8"/>
        <v>0.015413646712175266</v>
      </c>
      <c r="H67" s="16">
        <f t="shared" si="9"/>
        <v>-1</v>
      </c>
      <c r="I67" s="16">
        <f t="shared" si="10"/>
        <v>-1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f t="shared" si="6"/>
        <v>66</v>
      </c>
      <c r="W67" s="33">
        <f t="shared" si="12"/>
        <v>-1</v>
      </c>
      <c r="X67" s="16">
        <f t="shared" si="7"/>
        <v>10</v>
      </c>
      <c r="Y67" s="16"/>
      <c r="Z67" s="16">
        <f aca="true" t="shared" si="13" ref="Z67:Z101">IF(AND(W66&lt;1-$T$1,W66&lt;&gt;-1),V67,Z66)</f>
        <v>21</v>
      </c>
      <c r="AA67" s="1"/>
      <c r="AB67" s="16"/>
      <c r="AC67" s="1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6"/>
      <c r="B68" s="16">
        <f>B67</f>
        <v>16.5</v>
      </c>
      <c r="C68" s="39">
        <v>0</v>
      </c>
      <c r="D68" s="39"/>
      <c r="E68" s="16"/>
      <c r="F68" s="16">
        <f t="shared" si="11"/>
        <v>0.38000000000000017</v>
      </c>
      <c r="G68" s="18">
        <f t="shared" si="8"/>
        <v>0.021417648424726377</v>
      </c>
      <c r="H68" s="16">
        <f t="shared" si="9"/>
        <v>-1</v>
      </c>
      <c r="I68" s="16">
        <f t="shared" si="10"/>
        <v>-1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f t="shared" si="6"/>
        <v>67</v>
      </c>
      <c r="W68" s="33">
        <f t="shared" si="12"/>
        <v>-1</v>
      </c>
      <c r="X68" s="16">
        <f t="shared" si="7"/>
        <v>10</v>
      </c>
      <c r="Y68" s="16"/>
      <c r="Z68" s="16">
        <f t="shared" si="13"/>
        <v>21</v>
      </c>
      <c r="AA68" s="1"/>
      <c r="AB68" s="16"/>
      <c r="AC68" s="1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6">
        <f>A65+1</f>
        <v>17</v>
      </c>
      <c r="B69" s="16">
        <f>A69-0.5</f>
        <v>16.5</v>
      </c>
      <c r="C69" s="39">
        <v>0</v>
      </c>
      <c r="D69" s="39"/>
      <c r="E69" s="16"/>
      <c r="F69" s="16">
        <f t="shared" si="11"/>
        <v>0.3900000000000002</v>
      </c>
      <c r="G69" s="18">
        <f t="shared" si="8"/>
        <v>0.029219543828094885</v>
      </c>
      <c r="H69" s="16">
        <f t="shared" si="9"/>
        <v>-1</v>
      </c>
      <c r="I69" s="16">
        <f t="shared" si="10"/>
        <v>-1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f t="shared" si="6"/>
        <v>68</v>
      </c>
      <c r="W69" s="33">
        <f t="shared" si="12"/>
        <v>-1</v>
      </c>
      <c r="X69" s="16">
        <f t="shared" si="7"/>
        <v>10</v>
      </c>
      <c r="Y69" s="16"/>
      <c r="Z69" s="16">
        <f t="shared" si="13"/>
        <v>21</v>
      </c>
      <c r="AA69" s="1"/>
      <c r="AB69" s="16"/>
      <c r="AC69" s="16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6"/>
      <c r="B70" s="16">
        <f>B69</f>
        <v>16.5</v>
      </c>
      <c r="C70" s="39">
        <f>BINOMDIST(A69,$I$1,$J$1,$K$1)</f>
        <v>0.12038731706806625</v>
      </c>
      <c r="D70" s="39"/>
      <c r="E70" s="16"/>
      <c r="F70" s="16">
        <f t="shared" si="11"/>
        <v>0.4000000000000002</v>
      </c>
      <c r="G70" s="18">
        <f t="shared" si="8"/>
        <v>0.03916797004898254</v>
      </c>
      <c r="H70" s="16">
        <f t="shared" si="9"/>
        <v>-1</v>
      </c>
      <c r="I70" s="16">
        <f t="shared" si="10"/>
        <v>-1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f t="shared" si="6"/>
        <v>69</v>
      </c>
      <c r="W70" s="33">
        <f t="shared" si="12"/>
        <v>-1</v>
      </c>
      <c r="X70" s="16">
        <f t="shared" si="7"/>
        <v>10</v>
      </c>
      <c r="Y70" s="16"/>
      <c r="Z70" s="16">
        <f t="shared" si="13"/>
        <v>21</v>
      </c>
      <c r="AA70" s="1"/>
      <c r="AB70" s="16"/>
      <c r="AC70" s="16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6"/>
      <c r="B71" s="16">
        <f>A69+0.5</f>
        <v>17.5</v>
      </c>
      <c r="C71" s="39">
        <f>C70</f>
        <v>0.12038731706806625</v>
      </c>
      <c r="D71" s="39"/>
      <c r="E71" s="16"/>
      <c r="F71" s="16">
        <f t="shared" si="11"/>
        <v>0.4100000000000002</v>
      </c>
      <c r="G71" s="18">
        <f t="shared" si="8"/>
        <v>0.05162288933525605</v>
      </c>
      <c r="H71" s="16">
        <f t="shared" si="9"/>
        <v>-1</v>
      </c>
      <c r="I71" s="16">
        <f t="shared" si="10"/>
        <v>-1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f t="shared" si="6"/>
        <v>70</v>
      </c>
      <c r="W71" s="33">
        <f t="shared" si="12"/>
        <v>-1</v>
      </c>
      <c r="X71" s="16">
        <f t="shared" si="7"/>
        <v>10</v>
      </c>
      <c r="Y71" s="16"/>
      <c r="Z71" s="16">
        <f t="shared" si="13"/>
        <v>21</v>
      </c>
      <c r="AA71" s="1"/>
      <c r="AB71" s="16"/>
      <c r="AC71" s="1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6"/>
      <c r="B72" s="16">
        <f>B71</f>
        <v>17.5</v>
      </c>
      <c r="C72" s="39">
        <v>0</v>
      </c>
      <c r="D72" s="39"/>
      <c r="E72" s="16"/>
      <c r="F72" s="16">
        <f t="shared" si="11"/>
        <v>0.4200000000000002</v>
      </c>
      <c r="G72" s="18">
        <f t="shared" si="8"/>
        <v>0.06693980211294981</v>
      </c>
      <c r="H72" s="16">
        <f t="shared" si="9"/>
        <v>-1</v>
      </c>
      <c r="I72" s="16">
        <f t="shared" si="10"/>
        <v>-1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f t="shared" si="6"/>
        <v>71</v>
      </c>
      <c r="W72" s="33">
        <f t="shared" si="12"/>
        <v>-1</v>
      </c>
      <c r="X72" s="16">
        <f t="shared" si="7"/>
        <v>10</v>
      </c>
      <c r="Y72" s="16"/>
      <c r="Z72" s="16">
        <f t="shared" si="13"/>
        <v>21</v>
      </c>
      <c r="AA72" s="1"/>
      <c r="AB72" s="16"/>
      <c r="AC72" s="1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6">
        <f>A69+1</f>
        <v>18</v>
      </c>
      <c r="B73" s="16">
        <f>A73-0.5</f>
        <v>17.5</v>
      </c>
      <c r="C73" s="39">
        <v>0</v>
      </c>
      <c r="D73" s="39"/>
      <c r="E73" s="16"/>
      <c r="F73" s="16">
        <f t="shared" si="11"/>
        <v>0.4300000000000002</v>
      </c>
      <c r="G73" s="18">
        <f t="shared" si="8"/>
        <v>0.08545093175229268</v>
      </c>
      <c r="H73" s="16">
        <f t="shared" si="9"/>
        <v>-1</v>
      </c>
      <c r="I73" s="16">
        <f t="shared" si="10"/>
        <v>-1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f t="shared" si="6"/>
        <v>72</v>
      </c>
      <c r="W73" s="33">
        <f t="shared" si="12"/>
        <v>-1</v>
      </c>
      <c r="X73" s="16">
        <f t="shared" si="7"/>
        <v>10</v>
      </c>
      <c r="Y73" s="16"/>
      <c r="Z73" s="16">
        <f t="shared" si="13"/>
        <v>21</v>
      </c>
      <c r="AA73" s="1"/>
      <c r="AB73" s="16"/>
      <c r="AC73" s="1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6"/>
      <c r="B74" s="16">
        <f>B73</f>
        <v>17.5</v>
      </c>
      <c r="C74" s="39">
        <f>BINOMDIST(A73,$I$1,$J$1,$K$1)</f>
        <v>0.10255215898390811</v>
      </c>
      <c r="D74" s="39"/>
      <c r="E74" s="16"/>
      <c r="F74" s="16">
        <f t="shared" si="11"/>
        <v>0.4400000000000002</v>
      </c>
      <c r="G74" s="18">
        <f t="shared" si="8"/>
        <v>0.107444272847242</v>
      </c>
      <c r="H74" s="16">
        <f t="shared" si="9"/>
        <v>-1</v>
      </c>
      <c r="I74" s="16">
        <f t="shared" si="10"/>
        <v>-1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f t="shared" si="6"/>
        <v>73</v>
      </c>
      <c r="W74" s="33">
        <f t="shared" si="12"/>
        <v>-1</v>
      </c>
      <c r="X74" s="16">
        <f t="shared" si="7"/>
        <v>10</v>
      </c>
      <c r="Y74" s="16"/>
      <c r="Z74" s="16">
        <f t="shared" si="13"/>
        <v>21</v>
      </c>
      <c r="AA74" s="1"/>
      <c r="AB74" s="16"/>
      <c r="AC74" s="16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6"/>
      <c r="B75" s="16">
        <f>A73+0.5</f>
        <v>18.5</v>
      </c>
      <c r="C75" s="39">
        <f>C74</f>
        <v>0.10255215898390811</v>
      </c>
      <c r="D75" s="39"/>
      <c r="E75" s="16"/>
      <c r="F75" s="16">
        <f t="shared" si="11"/>
        <v>0.45000000000000023</v>
      </c>
      <c r="G75" s="18">
        <f t="shared" si="8"/>
        <v>0.13314174414351798</v>
      </c>
      <c r="H75" s="16">
        <f t="shared" si="9"/>
        <v>-1</v>
      </c>
      <c r="I75" s="16">
        <f t="shared" si="10"/>
        <v>-1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f t="shared" si="6"/>
        <v>74</v>
      </c>
      <c r="W75" s="33">
        <f t="shared" si="12"/>
        <v>-1</v>
      </c>
      <c r="X75" s="16">
        <f t="shared" si="7"/>
        <v>10</v>
      </c>
      <c r="Y75" s="16"/>
      <c r="Z75" s="16">
        <f t="shared" si="13"/>
        <v>21</v>
      </c>
      <c r="AA75" s="1"/>
      <c r="AB75" s="16"/>
      <c r="AC75" s="1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6"/>
      <c r="B76" s="16">
        <f>B75</f>
        <v>18.5</v>
      </c>
      <c r="C76" s="39">
        <v>0</v>
      </c>
      <c r="D76" s="39"/>
      <c r="E76" s="16"/>
      <c r="F76" s="16">
        <f t="shared" si="11"/>
        <v>0.46000000000000024</v>
      </c>
      <c r="G76" s="18">
        <f t="shared" si="8"/>
        <v>0.16267796730447937</v>
      </c>
      <c r="H76" s="16">
        <f t="shared" si="9"/>
        <v>-1</v>
      </c>
      <c r="I76" s="16">
        <f t="shared" si="10"/>
        <v>-1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f t="shared" si="6"/>
        <v>75</v>
      </c>
      <c r="W76" s="33">
        <f t="shared" si="12"/>
        <v>-1</v>
      </c>
      <c r="X76" s="16">
        <f t="shared" si="7"/>
        <v>10</v>
      </c>
      <c r="Y76" s="16"/>
      <c r="Z76" s="16">
        <f t="shared" si="13"/>
        <v>21</v>
      </c>
      <c r="AA76" s="1"/>
      <c r="AB76" s="16"/>
      <c r="AC76" s="1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6">
        <f>A73+1</f>
        <v>19</v>
      </c>
      <c r="B77" s="16">
        <f>A77-0.5</f>
        <v>18.5</v>
      </c>
      <c r="C77" s="39">
        <v>0</v>
      </c>
      <c r="D77" s="39"/>
      <c r="E77" s="16"/>
      <c r="F77" s="16">
        <f t="shared" si="11"/>
        <v>0.47000000000000025</v>
      </c>
      <c r="G77" s="18">
        <f t="shared" si="8"/>
        <v>0.19608136232369322</v>
      </c>
      <c r="H77" s="16">
        <f t="shared" si="9"/>
        <v>-1</v>
      </c>
      <c r="I77" s="16">
        <f t="shared" si="10"/>
        <v>-1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f t="shared" si="6"/>
        <v>76</v>
      </c>
      <c r="W77" s="33">
        <f t="shared" si="12"/>
        <v>-1</v>
      </c>
      <c r="X77" s="16">
        <f t="shared" si="7"/>
        <v>10</v>
      </c>
      <c r="Y77" s="16"/>
      <c r="Z77" s="16">
        <f t="shared" si="13"/>
        <v>21</v>
      </c>
      <c r="AA77" s="1"/>
      <c r="AB77" s="16"/>
      <c r="AC77" s="1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6"/>
      <c r="B78" s="16">
        <f>B77</f>
        <v>18.5</v>
      </c>
      <c r="C78" s="39">
        <f>BINOMDIST(A77,$I$1,$J$1,$K$1)</f>
        <v>0.07916307009284128</v>
      </c>
      <c r="D78" s="39"/>
      <c r="E78" s="16"/>
      <c r="F78" s="16">
        <f t="shared" si="11"/>
        <v>0.48000000000000026</v>
      </c>
      <c r="G78" s="18">
        <f t="shared" si="8"/>
        <v>0.23325927611139197</v>
      </c>
      <c r="H78" s="16">
        <f t="shared" si="9"/>
        <v>-1</v>
      </c>
      <c r="I78" s="16">
        <f t="shared" si="10"/>
        <v>-1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f t="shared" si="6"/>
        <v>77</v>
      </c>
      <c r="W78" s="33">
        <f t="shared" si="12"/>
        <v>-1</v>
      </c>
      <c r="X78" s="16">
        <f t="shared" si="7"/>
        <v>10</v>
      </c>
      <c r="Y78" s="16"/>
      <c r="Z78" s="16">
        <f t="shared" si="13"/>
        <v>21</v>
      </c>
      <c r="AA78" s="1"/>
      <c r="AB78" s="16"/>
      <c r="AC78" s="16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6"/>
      <c r="B79" s="16">
        <f>A77+0.5</f>
        <v>19.5</v>
      </c>
      <c r="C79" s="39">
        <f>C78</f>
        <v>0.07916307009284128</v>
      </c>
      <c r="D79" s="39"/>
      <c r="E79" s="16"/>
      <c r="F79" s="16">
        <f t="shared" si="11"/>
        <v>0.49000000000000027</v>
      </c>
      <c r="G79" s="18">
        <f t="shared" si="8"/>
        <v>0.27398872203017377</v>
      </c>
      <c r="H79" s="16">
        <f t="shared" si="9"/>
        <v>-1</v>
      </c>
      <c r="I79" s="16">
        <f t="shared" si="10"/>
        <v>-1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f t="shared" si="6"/>
        <v>78</v>
      </c>
      <c r="W79" s="33">
        <f t="shared" si="12"/>
        <v>-1</v>
      </c>
      <c r="X79" s="16">
        <f t="shared" si="7"/>
        <v>10</v>
      </c>
      <c r="Y79" s="16"/>
      <c r="Z79" s="16">
        <f t="shared" si="13"/>
        <v>21</v>
      </c>
      <c r="AA79" s="1"/>
      <c r="AB79" s="16"/>
      <c r="AC79" s="16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6"/>
      <c r="B80" s="16">
        <f>B79</f>
        <v>19.5</v>
      </c>
      <c r="C80" s="39">
        <v>0</v>
      </c>
      <c r="D80" s="39"/>
      <c r="E80" s="16"/>
      <c r="F80" s="16">
        <f t="shared" si="11"/>
        <v>0.5000000000000002</v>
      </c>
      <c r="G80" s="18">
        <f t="shared" si="8"/>
        <v>0.31791400131442094</v>
      </c>
      <c r="H80" s="16">
        <f t="shared" si="9"/>
        <v>-1</v>
      </c>
      <c r="I80" s="16">
        <f t="shared" si="10"/>
        <v>-1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f t="shared" si="6"/>
        <v>79</v>
      </c>
      <c r="W80" s="33">
        <f t="shared" si="12"/>
        <v>-1</v>
      </c>
      <c r="X80" s="16">
        <f t="shared" si="7"/>
        <v>10</v>
      </c>
      <c r="Y80" s="16"/>
      <c r="Z80" s="16">
        <f t="shared" si="13"/>
        <v>21</v>
      </c>
      <c r="AA80" s="1"/>
      <c r="AB80" s="16"/>
      <c r="AC80" s="16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6">
        <f>A77+1</f>
        <v>20</v>
      </c>
      <c r="B81" s="16">
        <f>A81-0.5</f>
        <v>19.5</v>
      </c>
      <c r="C81" s="39">
        <v>0</v>
      </c>
      <c r="D81" s="39"/>
      <c r="E81" s="16"/>
      <c r="F81" s="16">
        <f t="shared" si="11"/>
        <v>0.5100000000000002</v>
      </c>
      <c r="G81" s="18">
        <f t="shared" si="8"/>
        <v>0.3645520179229026</v>
      </c>
      <c r="H81" s="16">
        <f t="shared" si="9"/>
        <v>-1</v>
      </c>
      <c r="I81" s="16">
        <f t="shared" si="10"/>
        <v>-1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f t="shared" si="6"/>
        <v>80</v>
      </c>
      <c r="W81" s="33">
        <f t="shared" si="12"/>
        <v>-1</v>
      </c>
      <c r="X81" s="16">
        <f t="shared" si="7"/>
        <v>10</v>
      </c>
      <c r="Y81" s="16"/>
      <c r="Z81" s="16">
        <f t="shared" si="13"/>
        <v>21</v>
      </c>
      <c r="AA81" s="1"/>
      <c r="AB81" s="16"/>
      <c r="AC81" s="16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6"/>
      <c r="B82" s="16">
        <f>B81</f>
        <v>19.5</v>
      </c>
      <c r="C82" s="39">
        <f>BINOMDIST(A81,$I$1,$J$1,$K$1)</f>
        <v>0.05541414906498911</v>
      </c>
      <c r="D82" s="39"/>
      <c r="E82" s="16"/>
      <c r="F82" s="16">
        <f t="shared" si="11"/>
        <v>0.5200000000000002</v>
      </c>
      <c r="G82" s="18">
        <f t="shared" si="8"/>
        <v>0.4133055210421648</v>
      </c>
      <c r="H82" s="16">
        <f t="shared" si="9"/>
        <v>-1</v>
      </c>
      <c r="I82" s="16">
        <f t="shared" si="10"/>
        <v>-1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>
        <f t="shared" si="6"/>
        <v>81</v>
      </c>
      <c r="W82" s="33">
        <f t="shared" si="12"/>
        <v>-1</v>
      </c>
      <c r="X82" s="16">
        <f t="shared" si="7"/>
        <v>10</v>
      </c>
      <c r="Y82" s="16"/>
      <c r="Z82" s="16">
        <f t="shared" si="13"/>
        <v>21</v>
      </c>
      <c r="AA82" s="1"/>
      <c r="AB82" s="16"/>
      <c r="AC82" s="16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6"/>
      <c r="B83" s="16">
        <f>A81+0.5</f>
        <v>20.5</v>
      </c>
      <c r="C83" s="39">
        <f>C82</f>
        <v>0.05541414906498911</v>
      </c>
      <c r="D83" s="39"/>
      <c r="E83" s="16"/>
      <c r="F83" s="16">
        <f t="shared" si="11"/>
        <v>0.5300000000000002</v>
      </c>
      <c r="G83" s="18">
        <f t="shared" si="8"/>
        <v>0.4634838652070955</v>
      </c>
      <c r="H83" s="16">
        <f t="shared" si="9"/>
        <v>-1</v>
      </c>
      <c r="I83" s="16">
        <f t="shared" si="10"/>
        <v>-1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>
        <f t="shared" si="6"/>
        <v>82</v>
      </c>
      <c r="W83" s="33">
        <f t="shared" si="12"/>
        <v>-1</v>
      </c>
      <c r="X83" s="16">
        <f t="shared" si="7"/>
        <v>10</v>
      </c>
      <c r="Y83" s="16"/>
      <c r="Z83" s="16">
        <f t="shared" si="13"/>
        <v>21</v>
      </c>
      <c r="AA83" s="1"/>
      <c r="AB83" s="16"/>
      <c r="AC83" s="1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6"/>
      <c r="B84" s="16">
        <f>B83</f>
        <v>20.5</v>
      </c>
      <c r="C84" s="39">
        <v>0</v>
      </c>
      <c r="D84" s="39"/>
      <c r="E84" s="16"/>
      <c r="F84" s="16">
        <f t="shared" si="11"/>
        <v>0.5400000000000003</v>
      </c>
      <c r="G84" s="18">
        <f t="shared" si="8"/>
        <v>0.5143302293110837</v>
      </c>
      <c r="H84" s="16">
        <f t="shared" si="9"/>
        <v>-1</v>
      </c>
      <c r="I84" s="16">
        <f t="shared" si="10"/>
        <v>-1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f t="shared" si="6"/>
        <v>83</v>
      </c>
      <c r="W84" s="33">
        <f t="shared" si="12"/>
        <v>-1</v>
      </c>
      <c r="X84" s="16">
        <f t="shared" si="7"/>
        <v>10</v>
      </c>
      <c r="Y84" s="16"/>
      <c r="Z84" s="16">
        <f t="shared" si="13"/>
        <v>21</v>
      </c>
      <c r="AA84" s="1"/>
      <c r="AB84" s="16"/>
      <c r="AC84" s="16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6">
        <f>A81+1</f>
        <v>21</v>
      </c>
      <c r="B85" s="16">
        <f>A85-0.5</f>
        <v>20.5</v>
      </c>
      <c r="C85" s="39">
        <v>0</v>
      </c>
      <c r="D85" s="39"/>
      <c r="E85" s="16"/>
      <c r="F85" s="16">
        <f t="shared" si="11"/>
        <v>0.5500000000000003</v>
      </c>
      <c r="G85" s="18">
        <f t="shared" si="8"/>
        <v>0.5650536497390173</v>
      </c>
      <c r="H85" s="16">
        <f t="shared" si="9"/>
        <v>-1</v>
      </c>
      <c r="I85" s="16">
        <f t="shared" si="10"/>
        <v>-1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f t="shared" si="6"/>
        <v>84</v>
      </c>
      <c r="W85" s="33">
        <f t="shared" si="12"/>
        <v>-1</v>
      </c>
      <c r="X85" s="16">
        <f t="shared" si="7"/>
        <v>10</v>
      </c>
      <c r="Y85" s="16"/>
      <c r="Z85" s="16">
        <f t="shared" si="13"/>
        <v>21</v>
      </c>
      <c r="AA85" s="1"/>
      <c r="AB85" s="16"/>
      <c r="AC85" s="16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6"/>
      <c r="B86" s="16">
        <f>B85</f>
        <v>20.5</v>
      </c>
      <c r="C86" s="39">
        <f>BINOMDIST(A85,$I$1,$J$1,$K$1)</f>
        <v>0.03518358670792957</v>
      </c>
      <c r="D86" s="39"/>
      <c r="E86" s="16"/>
      <c r="F86" s="16">
        <f t="shared" si="11"/>
        <v>0.5600000000000003</v>
      </c>
      <c r="G86" s="18">
        <f t="shared" si="8"/>
        <v>0.6148637633190884</v>
      </c>
      <c r="H86" s="16">
        <f t="shared" si="9"/>
        <v>-1</v>
      </c>
      <c r="I86" s="16">
        <f t="shared" si="10"/>
        <v>-1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>
        <f t="shared" si="6"/>
        <v>85</v>
      </c>
      <c r="W86" s="33">
        <f t="shared" si="12"/>
        <v>-1</v>
      </c>
      <c r="X86" s="16">
        <f t="shared" si="7"/>
        <v>10</v>
      </c>
      <c r="Y86" s="16"/>
      <c r="Z86" s="16">
        <f t="shared" si="13"/>
        <v>21</v>
      </c>
      <c r="AA86" s="1"/>
      <c r="AB86" s="16"/>
      <c r="AC86" s="1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6"/>
      <c r="B87" s="16">
        <f>A85+0.5</f>
        <v>21.5</v>
      </c>
      <c r="C87" s="39">
        <f>C86</f>
        <v>0.03518358670792957</v>
      </c>
      <c r="D87" s="39"/>
      <c r="E87" s="16"/>
      <c r="F87" s="16">
        <f t="shared" si="11"/>
        <v>0.5700000000000003</v>
      </c>
      <c r="G87" s="18">
        <f t="shared" si="8"/>
        <v>0.6630058754430996</v>
      </c>
      <c r="H87" s="16">
        <f t="shared" si="9"/>
        <v>-1</v>
      </c>
      <c r="I87" s="16">
        <f t="shared" si="10"/>
        <v>-1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>
        <f t="shared" si="6"/>
        <v>86</v>
      </c>
      <c r="W87" s="33">
        <f t="shared" si="12"/>
        <v>-1</v>
      </c>
      <c r="X87" s="16">
        <f t="shared" si="7"/>
        <v>10</v>
      </c>
      <c r="Y87" s="16"/>
      <c r="Z87" s="16">
        <f t="shared" si="13"/>
        <v>21</v>
      </c>
      <c r="AA87" s="1"/>
      <c r="AB87" s="16"/>
      <c r="AC87" s="16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6"/>
      <c r="B88" s="16">
        <f>B87</f>
        <v>21.5</v>
      </c>
      <c r="C88" s="39">
        <v>0</v>
      </c>
      <c r="D88" s="39"/>
      <c r="E88" s="16"/>
      <c r="F88" s="16">
        <f t="shared" si="11"/>
        <v>0.5800000000000003</v>
      </c>
      <c r="G88" s="18">
        <f t="shared" si="8"/>
        <v>0.7087939022101711</v>
      </c>
      <c r="H88" s="16">
        <f t="shared" si="9"/>
        <v>-1</v>
      </c>
      <c r="I88" s="16">
        <f t="shared" si="10"/>
        <v>-1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f t="shared" si="6"/>
        <v>87</v>
      </c>
      <c r="W88" s="33">
        <f t="shared" si="12"/>
        <v>-1</v>
      </c>
      <c r="X88" s="16">
        <f t="shared" si="7"/>
        <v>10</v>
      </c>
      <c r="Y88" s="16"/>
      <c r="Z88" s="16">
        <f t="shared" si="13"/>
        <v>21</v>
      </c>
      <c r="AA88" s="1"/>
      <c r="AB88" s="16"/>
      <c r="AC88" s="16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6">
        <f>A85+1</f>
        <v>22</v>
      </c>
      <c r="B89" s="16">
        <f>A89-0.5</f>
        <v>21.5</v>
      </c>
      <c r="C89" s="39">
        <v>0</v>
      </c>
      <c r="D89" s="39"/>
      <c r="E89" s="16"/>
      <c r="F89" s="16">
        <f t="shared" si="11"/>
        <v>0.5900000000000003</v>
      </c>
      <c r="G89" s="18">
        <f t="shared" si="8"/>
        <v>0.7516388945810928</v>
      </c>
      <c r="H89" s="16">
        <f t="shared" si="9"/>
        <v>-1</v>
      </c>
      <c r="I89" s="16">
        <f t="shared" si="10"/>
        <v>-1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f t="shared" si="6"/>
        <v>88</v>
      </c>
      <c r="W89" s="33">
        <f t="shared" si="12"/>
        <v>-1</v>
      </c>
      <c r="X89" s="16">
        <f t="shared" si="7"/>
        <v>10</v>
      </c>
      <c r="Y89" s="16"/>
      <c r="Z89" s="16">
        <f t="shared" si="13"/>
        <v>21</v>
      </c>
      <c r="AA89" s="1"/>
      <c r="AB89" s="16"/>
      <c r="AC89" s="1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6"/>
      <c r="B90" s="16">
        <f>B89</f>
        <v>21.5</v>
      </c>
      <c r="C90" s="39">
        <f>BINOMDIST(A89,$I$1,$J$1,$K$1)</f>
        <v>0.020257216589413967</v>
      </c>
      <c r="D90" s="39"/>
      <c r="E90" s="16"/>
      <c r="F90" s="16">
        <f t="shared" si="11"/>
        <v>0.6000000000000003</v>
      </c>
      <c r="G90" s="18">
        <f t="shared" si="8"/>
        <v>0.791071224085257</v>
      </c>
      <c r="H90" s="16">
        <f t="shared" si="9"/>
        <v>-1</v>
      </c>
      <c r="I90" s="16">
        <f t="shared" si="10"/>
        <v>-1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>
        <f t="shared" si="6"/>
        <v>89</v>
      </c>
      <c r="W90" s="33">
        <f t="shared" si="12"/>
        <v>-1</v>
      </c>
      <c r="X90" s="16">
        <f t="shared" si="7"/>
        <v>10</v>
      </c>
      <c r="Y90" s="16"/>
      <c r="Z90" s="16">
        <f t="shared" si="13"/>
        <v>21</v>
      </c>
      <c r="AA90" s="1"/>
      <c r="AB90" s="16"/>
      <c r="AC90" s="1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6"/>
      <c r="B91" s="16">
        <f>A89+0.5</f>
        <v>22.5</v>
      </c>
      <c r="C91" s="39">
        <f>C90</f>
        <v>0.020257216589413967</v>
      </c>
      <c r="D91" s="39"/>
      <c r="E91" s="16"/>
      <c r="F91" s="16">
        <f t="shared" si="11"/>
        <v>0.6100000000000003</v>
      </c>
      <c r="G91" s="18">
        <f t="shared" si="8"/>
        <v>0.8267550564599465</v>
      </c>
      <c r="H91" s="16">
        <f t="shared" si="9"/>
        <v>-1</v>
      </c>
      <c r="I91" s="16">
        <f t="shared" si="10"/>
        <v>-1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f t="shared" si="6"/>
        <v>90</v>
      </c>
      <c r="W91" s="33">
        <f t="shared" si="12"/>
        <v>-1</v>
      </c>
      <c r="X91" s="16">
        <f t="shared" si="7"/>
        <v>10</v>
      </c>
      <c r="Y91" s="16"/>
      <c r="Z91" s="16">
        <f t="shared" si="13"/>
        <v>21</v>
      </c>
      <c r="AA91" s="1"/>
      <c r="AB91" s="16"/>
      <c r="AC91" s="1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6"/>
      <c r="B92" s="16">
        <f>B91</f>
        <v>22.5</v>
      </c>
      <c r="C92" s="39">
        <v>0</v>
      </c>
      <c r="D92" s="39"/>
      <c r="E92" s="16"/>
      <c r="F92" s="16">
        <f t="shared" si="11"/>
        <v>0.6200000000000003</v>
      </c>
      <c r="G92" s="18">
        <f t="shared" si="8"/>
        <v>0.8584944047884702</v>
      </c>
      <c r="H92" s="16">
        <f t="shared" si="9"/>
        <v>-1</v>
      </c>
      <c r="I92" s="16">
        <f t="shared" si="10"/>
        <v>-1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f aca="true" t="shared" si="14" ref="V92:V100">V91+1</f>
        <v>91</v>
      </c>
      <c r="W92" s="33">
        <f t="shared" si="12"/>
        <v>-1</v>
      </c>
      <c r="X92" s="16">
        <f aca="true" t="shared" si="15" ref="X92:X100">IF(AND(W92&lt;=$T$1,W92&lt;&gt;-1),X91+1,X91)</f>
        <v>10</v>
      </c>
      <c r="Y92" s="16"/>
      <c r="Z92" s="16">
        <f t="shared" si="13"/>
        <v>21</v>
      </c>
      <c r="AA92" s="1"/>
      <c r="AB92" s="16"/>
      <c r="AC92" s="1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6">
        <f>A89+1</f>
        <v>23</v>
      </c>
      <c r="B93" s="16">
        <f>A93-0.5</f>
        <v>22.5</v>
      </c>
      <c r="C93" s="39">
        <v>0</v>
      </c>
      <c r="D93" s="39"/>
      <c r="E93" s="16"/>
      <c r="F93" s="16">
        <f t="shared" si="11"/>
        <v>0.6300000000000003</v>
      </c>
      <c r="G93" s="18">
        <f t="shared" si="8"/>
        <v>0.8862307672583524</v>
      </c>
      <c r="H93" s="16">
        <f t="shared" si="9"/>
        <v>-1</v>
      </c>
      <c r="I93" s="16">
        <f t="shared" si="10"/>
        <v>-1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f t="shared" si="14"/>
        <v>92</v>
      </c>
      <c r="W93" s="33">
        <f t="shared" si="12"/>
        <v>-1</v>
      </c>
      <c r="X93" s="16">
        <f t="shared" si="15"/>
        <v>10</v>
      </c>
      <c r="Y93" s="16"/>
      <c r="Z93" s="16">
        <f t="shared" si="13"/>
        <v>21</v>
      </c>
      <c r="AA93" s="1"/>
      <c r="AB93" s="16"/>
      <c r="AC93" s="1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6"/>
      <c r="B94" s="16">
        <f>B93</f>
        <v>22.5</v>
      </c>
      <c r="C94" s="39">
        <f>BINOMDIST(A93,$I$1,$J$1,$K$1)</f>
        <v>0.010568982568389892</v>
      </c>
      <c r="D94" s="39"/>
      <c r="E94" s="16"/>
      <c r="F94" s="16">
        <f t="shared" si="11"/>
        <v>0.6400000000000003</v>
      </c>
      <c r="G94" s="18">
        <f t="shared" si="8"/>
        <v>0.9100330420370909</v>
      </c>
      <c r="H94" s="16">
        <f t="shared" si="9"/>
        <v>-1</v>
      </c>
      <c r="I94" s="16">
        <f t="shared" si="10"/>
        <v>-1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>
        <f t="shared" si="14"/>
        <v>93</v>
      </c>
      <c r="W94" s="33">
        <f t="shared" si="12"/>
        <v>-1</v>
      </c>
      <c r="X94" s="16">
        <f t="shared" si="15"/>
        <v>10</v>
      </c>
      <c r="Y94" s="16"/>
      <c r="Z94" s="16">
        <f t="shared" si="13"/>
        <v>21</v>
      </c>
      <c r="AA94" s="1"/>
      <c r="AB94" s="16"/>
      <c r="AC94" s="1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6"/>
      <c r="B95" s="16">
        <f>A93+0.5</f>
        <v>23.5</v>
      </c>
      <c r="C95" s="39">
        <f>C94</f>
        <v>0.010568982568389892</v>
      </c>
      <c r="D95" s="39"/>
      <c r="E95" s="16"/>
      <c r="F95" s="16">
        <f t="shared" si="11"/>
        <v>0.6500000000000004</v>
      </c>
      <c r="G95" s="18">
        <f t="shared" si="8"/>
        <v>0.9300810029325776</v>
      </c>
      <c r="H95" s="16">
        <f t="shared" si="9"/>
        <v>-1</v>
      </c>
      <c r="I95" s="16">
        <f t="shared" si="10"/>
        <v>-1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f t="shared" si="14"/>
        <v>94</v>
      </c>
      <c r="W95" s="33">
        <f t="shared" si="12"/>
        <v>-1</v>
      </c>
      <c r="X95" s="16">
        <f t="shared" si="15"/>
        <v>10</v>
      </c>
      <c r="Y95" s="16"/>
      <c r="Z95" s="16">
        <f t="shared" si="13"/>
        <v>21</v>
      </c>
      <c r="AA95" s="1"/>
      <c r="AB95" s="16"/>
      <c r="AC95" s="1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6"/>
      <c r="B96" s="16">
        <f>B95</f>
        <v>23.5</v>
      </c>
      <c r="C96" s="39">
        <v>0</v>
      </c>
      <c r="D96" s="39"/>
      <c r="E96" s="16"/>
      <c r="F96" s="16">
        <f t="shared" si="11"/>
        <v>0.6600000000000004</v>
      </c>
      <c r="G96" s="18">
        <f aca="true" t="shared" si="16" ref="G96:G131">IF(AND($R$2=1,$R$3=1),1-BINOMDIST($Q$12-1,$N$7,F96,1),-1)</f>
        <v>0.9466440574004605</v>
      </c>
      <c r="H96" s="16">
        <f aca="true" t="shared" si="17" ref="H96:H131">IF(AND($R$3=1,$R$2=2),BINOMDIST($P$12,$N$7,F96,1),-1)</f>
        <v>-1</v>
      </c>
      <c r="I96" s="16">
        <f aca="true" t="shared" si="18" ref="I96:I131">IF(AND($R$3=1,$R$2=3),1-BINOMDIST($Q$12-1,$N$7,F96,1)+BINOMDIST($P$12,$N$7,F96,1),-1)</f>
        <v>-1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f t="shared" si="14"/>
        <v>95</v>
      </c>
      <c r="W96" s="33">
        <f t="shared" si="12"/>
        <v>-1</v>
      </c>
      <c r="X96" s="16">
        <f t="shared" si="15"/>
        <v>10</v>
      </c>
      <c r="Y96" s="16"/>
      <c r="Z96" s="16">
        <f t="shared" si="13"/>
        <v>21</v>
      </c>
      <c r="AA96" s="1"/>
      <c r="AB96" s="16"/>
      <c r="AC96" s="1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6">
        <f>A93+1</f>
        <v>24</v>
      </c>
      <c r="B97" s="16">
        <f>A97-0.5</f>
        <v>23.5</v>
      </c>
      <c r="C97" s="39">
        <v>0</v>
      </c>
      <c r="D97" s="39"/>
      <c r="E97" s="16"/>
      <c r="F97" s="16">
        <f aca="true" t="shared" si="19" ref="F97:F129">F96+0.01</f>
        <v>0.6700000000000004</v>
      </c>
      <c r="G97" s="18">
        <f t="shared" si="16"/>
        <v>0.9600572556199881</v>
      </c>
      <c r="H97" s="16">
        <f t="shared" si="17"/>
        <v>-1</v>
      </c>
      <c r="I97" s="16">
        <f t="shared" si="18"/>
        <v>-1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>
        <f t="shared" si="14"/>
        <v>96</v>
      </c>
      <c r="W97" s="33">
        <f t="shared" si="12"/>
        <v>-1</v>
      </c>
      <c r="X97" s="16">
        <f t="shared" si="15"/>
        <v>10</v>
      </c>
      <c r="Y97" s="16"/>
      <c r="Z97" s="16">
        <f t="shared" si="13"/>
        <v>21</v>
      </c>
      <c r="AA97" s="1"/>
      <c r="AB97" s="16"/>
      <c r="AC97" s="1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6"/>
      <c r="B98" s="16">
        <f>B97</f>
        <v>23.5</v>
      </c>
      <c r="C98" s="39">
        <f>BINOMDIST(A97,$I$1,$J$1,$K$1)</f>
        <v>0.004990908435073009</v>
      </c>
      <c r="D98" s="39"/>
      <c r="E98" s="16"/>
      <c r="F98" s="16">
        <f t="shared" si="19"/>
        <v>0.6800000000000004</v>
      </c>
      <c r="G98" s="18">
        <f t="shared" si="16"/>
        <v>0.9706965618719262</v>
      </c>
      <c r="H98" s="16">
        <f t="shared" si="17"/>
        <v>-1</v>
      </c>
      <c r="I98" s="16">
        <f t="shared" si="18"/>
        <v>-1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f t="shared" si="14"/>
        <v>97</v>
      </c>
      <c r="W98" s="33">
        <f t="shared" si="12"/>
        <v>-1</v>
      </c>
      <c r="X98" s="16">
        <f t="shared" si="15"/>
        <v>10</v>
      </c>
      <c r="Y98" s="16"/>
      <c r="Z98" s="16">
        <f t="shared" si="13"/>
        <v>21</v>
      </c>
      <c r="AA98" s="1"/>
      <c r="AB98" s="16"/>
      <c r="AC98" s="1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6"/>
      <c r="B99" s="16">
        <f>A97+0.5</f>
        <v>24.5</v>
      </c>
      <c r="C99" s="39">
        <f>C98</f>
        <v>0.004990908435073009</v>
      </c>
      <c r="D99" s="39"/>
      <c r="E99" s="16"/>
      <c r="F99" s="16">
        <f t="shared" si="19"/>
        <v>0.6900000000000004</v>
      </c>
      <c r="G99" s="18">
        <f t="shared" si="16"/>
        <v>0.9789552476886433</v>
      </c>
      <c r="H99" s="16">
        <f t="shared" si="17"/>
        <v>-1</v>
      </c>
      <c r="I99" s="16">
        <f t="shared" si="18"/>
        <v>-1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>
        <f t="shared" si="14"/>
        <v>98</v>
      </c>
      <c r="W99" s="33">
        <f t="shared" si="12"/>
        <v>-1</v>
      </c>
      <c r="X99" s="16">
        <f t="shared" si="15"/>
        <v>10</v>
      </c>
      <c r="Y99" s="16"/>
      <c r="Z99" s="16">
        <f t="shared" si="13"/>
        <v>21</v>
      </c>
      <c r="AA99" s="1"/>
      <c r="AB99" s="16"/>
      <c r="AC99" s="1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6"/>
      <c r="B100" s="16">
        <f>B99</f>
        <v>24.5</v>
      </c>
      <c r="C100" s="39">
        <v>0</v>
      </c>
      <c r="D100" s="39"/>
      <c r="E100" s="16"/>
      <c r="F100" s="16">
        <f t="shared" si="19"/>
        <v>0.7000000000000004</v>
      </c>
      <c r="G100" s="18">
        <f t="shared" si="16"/>
        <v>0.9852229523491175</v>
      </c>
      <c r="H100" s="16">
        <f t="shared" si="17"/>
        <v>-1</v>
      </c>
      <c r="I100" s="16">
        <f t="shared" si="18"/>
        <v>-1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43">
        <f t="shared" si="14"/>
        <v>99</v>
      </c>
      <c r="W100" s="44">
        <f t="shared" si="12"/>
        <v>-1</v>
      </c>
      <c r="X100" s="43">
        <f t="shared" si="15"/>
        <v>10</v>
      </c>
      <c r="Y100" s="16"/>
      <c r="Z100" s="16">
        <f t="shared" si="13"/>
        <v>21</v>
      </c>
      <c r="AA100" s="1"/>
      <c r="AB100" s="16"/>
      <c r="AC100" s="1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6">
        <f>A97+1</f>
        <v>25</v>
      </c>
      <c r="B101" s="16">
        <f>A101-0.5</f>
        <v>24.5</v>
      </c>
      <c r="C101" s="39">
        <v>0</v>
      </c>
      <c r="D101" s="39"/>
      <c r="E101" s="16"/>
      <c r="F101" s="16">
        <f t="shared" si="19"/>
        <v>0.7100000000000004</v>
      </c>
      <c r="G101" s="18">
        <f t="shared" si="16"/>
        <v>0.9898685288565698</v>
      </c>
      <c r="H101" s="16">
        <f t="shared" si="17"/>
        <v>-1</v>
      </c>
      <c r="I101" s="16">
        <f t="shared" si="18"/>
        <v>-1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45">
        <f>V100+1</f>
        <v>100</v>
      </c>
      <c r="W101" s="46">
        <f t="shared" si="12"/>
        <v>-1</v>
      </c>
      <c r="X101" s="45">
        <f>IF(AND(W101&lt;=$T$1,W101&lt;&gt;-1),X100+1,X100)</f>
        <v>10</v>
      </c>
      <c r="Y101" s="16"/>
      <c r="Z101" s="16">
        <f t="shared" si="13"/>
        <v>21</v>
      </c>
      <c r="AA101" s="1"/>
      <c r="AB101" s="16"/>
      <c r="AC101" s="1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6"/>
      <c r="B102" s="16">
        <f>B101</f>
        <v>24.5</v>
      </c>
      <c r="C102" s="39">
        <f>BINOMDIST(A101,$I$1,$J$1,$K$1)</f>
        <v>0.0021294542656311493</v>
      </c>
      <c r="D102" s="39"/>
      <c r="E102" s="16"/>
      <c r="F102" s="16">
        <f t="shared" si="19"/>
        <v>0.7200000000000004</v>
      </c>
      <c r="G102" s="18">
        <f t="shared" si="16"/>
        <v>0.9932273103496383</v>
      </c>
      <c r="H102" s="16">
        <f t="shared" si="17"/>
        <v>-1</v>
      </c>
      <c r="I102" s="16">
        <f t="shared" si="18"/>
        <v>-1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33"/>
      <c r="X102" s="16"/>
      <c r="Y102" s="16"/>
      <c r="Z102" s="16"/>
      <c r="AA102" s="1"/>
      <c r="AB102" s="16"/>
      <c r="AC102" s="1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6"/>
      <c r="B103" s="16">
        <f>A101+0.5</f>
        <v>25.5</v>
      </c>
      <c r="C103" s="39">
        <f>C102</f>
        <v>0.0021294542656311493</v>
      </c>
      <c r="D103" s="39"/>
      <c r="E103" s="16"/>
      <c r="F103" s="16">
        <f t="shared" si="19"/>
        <v>0.7300000000000004</v>
      </c>
      <c r="G103" s="18">
        <f t="shared" si="16"/>
        <v>0.9955929518460422</v>
      </c>
      <c r="H103" s="16">
        <f t="shared" si="17"/>
        <v>-1</v>
      </c>
      <c r="I103" s="16">
        <f t="shared" si="18"/>
        <v>-1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33"/>
      <c r="X103" s="16"/>
      <c r="Y103" s="16"/>
      <c r="Z103" s="16"/>
      <c r="AA103" s="1"/>
      <c r="AB103" s="16"/>
      <c r="AC103" s="1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6"/>
      <c r="B104" s="16">
        <f>B103</f>
        <v>25.5</v>
      </c>
      <c r="C104" s="39">
        <v>0</v>
      </c>
      <c r="D104" s="39"/>
      <c r="E104" s="16"/>
      <c r="F104" s="16">
        <f t="shared" si="19"/>
        <v>0.7400000000000004</v>
      </c>
      <c r="G104" s="18">
        <f t="shared" si="16"/>
        <v>0.9972135775885086</v>
      </c>
      <c r="H104" s="16">
        <f t="shared" si="17"/>
        <v>-1</v>
      </c>
      <c r="I104" s="16">
        <f t="shared" si="18"/>
        <v>-1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33"/>
      <c r="X104" s="16"/>
      <c r="Y104" s="16"/>
      <c r="Z104" s="16"/>
      <c r="AA104" s="1"/>
      <c r="AB104" s="16"/>
      <c r="AC104" s="1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6">
        <f>A101+1</f>
        <v>26</v>
      </c>
      <c r="B105" s="16">
        <f>A105-0.5</f>
        <v>25.5</v>
      </c>
      <c r="C105" s="39">
        <v>0</v>
      </c>
      <c r="D105" s="39"/>
      <c r="E105" s="16"/>
      <c r="F105" s="16">
        <f t="shared" si="19"/>
        <v>0.7500000000000004</v>
      </c>
      <c r="G105" s="18">
        <f t="shared" si="16"/>
        <v>0.998291634546048</v>
      </c>
      <c r="H105" s="16">
        <f t="shared" si="17"/>
        <v>-1</v>
      </c>
      <c r="I105" s="16">
        <f t="shared" si="18"/>
        <v>-1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33"/>
      <c r="X105" s="16"/>
      <c r="Y105" s="16"/>
      <c r="Z105" s="16"/>
      <c r="AA105" s="1"/>
      <c r="AB105" s="16"/>
      <c r="AC105" s="1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6"/>
      <c r="B106" s="16">
        <f>B105</f>
        <v>25.5</v>
      </c>
      <c r="C106" s="39">
        <f>BINOMDIST(A105,$I$1,$J$1,$K$1)</f>
        <v>0.0008190208713965955</v>
      </c>
      <c r="D106" s="39"/>
      <c r="E106" s="16"/>
      <c r="F106" s="16">
        <f t="shared" si="19"/>
        <v>0.7600000000000005</v>
      </c>
      <c r="G106" s="18">
        <f t="shared" si="16"/>
        <v>0.9989866406368839</v>
      </c>
      <c r="H106" s="16">
        <f t="shared" si="17"/>
        <v>-1</v>
      </c>
      <c r="I106" s="16">
        <f t="shared" si="18"/>
        <v>-1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33"/>
      <c r="X106" s="16"/>
      <c r="Y106" s="16"/>
      <c r="Z106" s="16"/>
      <c r="AA106" s="1"/>
      <c r="AB106" s="16"/>
      <c r="AC106" s="1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6"/>
      <c r="B107" s="16">
        <f>A105+0.5</f>
        <v>26.5</v>
      </c>
      <c r="C107" s="39">
        <f>C106</f>
        <v>0.0008190208713965955</v>
      </c>
      <c r="D107" s="39"/>
      <c r="E107" s="16"/>
      <c r="F107" s="16">
        <f t="shared" si="19"/>
        <v>0.7700000000000005</v>
      </c>
      <c r="G107" s="18">
        <f t="shared" si="16"/>
        <v>0.999419926996726</v>
      </c>
      <c r="H107" s="16">
        <f t="shared" si="17"/>
        <v>-1</v>
      </c>
      <c r="I107" s="16">
        <f t="shared" si="18"/>
        <v>-1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33"/>
      <c r="X107" s="16"/>
      <c r="Y107" s="16"/>
      <c r="Z107" s="16"/>
      <c r="AA107" s="1"/>
      <c r="AB107" s="16"/>
      <c r="AC107" s="1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6"/>
      <c r="B108" s="16">
        <f>B107</f>
        <v>26.5</v>
      </c>
      <c r="C108" s="39">
        <v>0</v>
      </c>
      <c r="D108" s="39"/>
      <c r="E108" s="16"/>
      <c r="F108" s="16">
        <f t="shared" si="19"/>
        <v>0.7800000000000005</v>
      </c>
      <c r="G108" s="18">
        <f t="shared" si="16"/>
        <v>0.9996804958943843</v>
      </c>
      <c r="H108" s="16">
        <f t="shared" si="17"/>
        <v>-1</v>
      </c>
      <c r="I108" s="16">
        <f t="shared" si="18"/>
        <v>-1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33"/>
      <c r="X108" s="16"/>
      <c r="Y108" s="16"/>
      <c r="Z108" s="16"/>
      <c r="AA108" s="1"/>
      <c r="AB108" s="16"/>
      <c r="AC108" s="1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6">
        <f>A105+1</f>
        <v>27</v>
      </c>
      <c r="B109" s="16">
        <f>A109-0.5</f>
        <v>26.5</v>
      </c>
      <c r="C109" s="39">
        <v>0</v>
      </c>
      <c r="D109" s="39"/>
      <c r="E109" s="16"/>
      <c r="F109" s="16">
        <f t="shared" si="19"/>
        <v>0.7900000000000005</v>
      </c>
      <c r="G109" s="18">
        <f t="shared" si="16"/>
        <v>0.9998312260149024</v>
      </c>
      <c r="H109" s="16">
        <f t="shared" si="17"/>
        <v>-1</v>
      </c>
      <c r="I109" s="16">
        <f t="shared" si="18"/>
        <v>-1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33"/>
      <c r="X109" s="16"/>
      <c r="Y109" s="16"/>
      <c r="Z109" s="16"/>
      <c r="AA109" s="1"/>
      <c r="AB109" s="16"/>
      <c r="AC109" s="1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6"/>
      <c r="B110" s="16">
        <f>B109</f>
        <v>26.5</v>
      </c>
      <c r="C110" s="39">
        <f>BINOMDIST(A109,$I$1,$J$1,$K$1)</f>
        <v>0.0002831183259148733</v>
      </c>
      <c r="D110" s="39"/>
      <c r="E110" s="16"/>
      <c r="F110" s="16">
        <f t="shared" si="19"/>
        <v>0.8000000000000005</v>
      </c>
      <c r="G110" s="18">
        <f t="shared" si="16"/>
        <v>0.9999148238296033</v>
      </c>
      <c r="H110" s="16">
        <f t="shared" si="17"/>
        <v>-1</v>
      </c>
      <c r="I110" s="16">
        <f t="shared" si="18"/>
        <v>-1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33"/>
      <c r="X110" s="16"/>
      <c r="Y110" s="16"/>
      <c r="Z110" s="16"/>
      <c r="AA110" s="1"/>
      <c r="AB110" s="16"/>
      <c r="AC110" s="1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6"/>
      <c r="B111" s="16">
        <f>A109+0.5</f>
        <v>27.5</v>
      </c>
      <c r="C111" s="39">
        <f>C110</f>
        <v>0.0002831183259148733</v>
      </c>
      <c r="D111" s="39"/>
      <c r="E111" s="16"/>
      <c r="F111" s="16">
        <f t="shared" si="19"/>
        <v>0.8100000000000005</v>
      </c>
      <c r="G111" s="18">
        <f t="shared" si="16"/>
        <v>0.9999591110127308</v>
      </c>
      <c r="H111" s="16">
        <f t="shared" si="17"/>
        <v>-1</v>
      </c>
      <c r="I111" s="16">
        <f t="shared" si="18"/>
        <v>-1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33"/>
      <c r="X111" s="16"/>
      <c r="Y111" s="16"/>
      <c r="Z111" s="16"/>
      <c r="AA111" s="1"/>
      <c r="AB111" s="16"/>
      <c r="AC111" s="1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6"/>
      <c r="B112" s="16">
        <f>B111</f>
        <v>27.5</v>
      </c>
      <c r="C112" s="39">
        <v>0</v>
      </c>
      <c r="D112" s="39"/>
      <c r="E112" s="16"/>
      <c r="F112" s="16">
        <f t="shared" si="19"/>
        <v>0.8200000000000005</v>
      </c>
      <c r="G112" s="18">
        <f t="shared" si="16"/>
        <v>0.9999814240704602</v>
      </c>
      <c r="H112" s="16">
        <f t="shared" si="17"/>
        <v>-1</v>
      </c>
      <c r="I112" s="16">
        <f t="shared" si="18"/>
        <v>-1</v>
      </c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33"/>
      <c r="X112" s="16"/>
      <c r="Y112" s="16"/>
      <c r="Z112" s="16"/>
      <c r="AA112" s="1"/>
      <c r="AB112" s="16"/>
      <c r="AC112" s="1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6">
        <f>A109+1</f>
        <v>28</v>
      </c>
      <c r="B113" s="16">
        <f>A113-0.5</f>
        <v>27.5</v>
      </c>
      <c r="C113" s="39">
        <v>0</v>
      </c>
      <c r="D113" s="39"/>
      <c r="E113" s="16"/>
      <c r="F113" s="16">
        <f t="shared" si="19"/>
        <v>0.8300000000000005</v>
      </c>
      <c r="G113" s="18">
        <f t="shared" si="16"/>
        <v>0.9999920613296491</v>
      </c>
      <c r="H113" s="16">
        <f t="shared" si="17"/>
        <v>-1</v>
      </c>
      <c r="I113" s="16">
        <f t="shared" si="18"/>
        <v>-1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33"/>
      <c r="X113" s="16"/>
      <c r="Y113" s="16"/>
      <c r="Z113" s="16"/>
      <c r="AA113" s="1"/>
      <c r="AB113" s="16"/>
      <c r="AC113" s="1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6"/>
      <c r="B114" s="16">
        <f>B113</f>
        <v>27.5</v>
      </c>
      <c r="C114" s="39">
        <f>BINOMDIST(A113,$I$1,$J$1,$K$1)</f>
        <v>8.763186278317497E-05</v>
      </c>
      <c r="D114" s="39"/>
      <c r="E114" s="16"/>
      <c r="F114" s="16">
        <f t="shared" si="19"/>
        <v>0.8400000000000005</v>
      </c>
      <c r="G114" s="18">
        <f t="shared" si="16"/>
        <v>0.9999968310262461</v>
      </c>
      <c r="H114" s="16">
        <f t="shared" si="17"/>
        <v>-1</v>
      </c>
      <c r="I114" s="16">
        <f t="shared" si="18"/>
        <v>-1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33"/>
      <c r="X114" s="16"/>
      <c r="Y114" s="16"/>
      <c r="Z114" s="16"/>
      <c r="AA114" s="1"/>
      <c r="AB114" s="16"/>
      <c r="AC114" s="1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6"/>
      <c r="B115" s="16">
        <f>A113+0.5</f>
        <v>28.5</v>
      </c>
      <c r="C115" s="39">
        <f>C114</f>
        <v>8.763186278317497E-05</v>
      </c>
      <c r="D115" s="39"/>
      <c r="E115" s="16"/>
      <c r="F115" s="16">
        <f t="shared" si="19"/>
        <v>0.8500000000000005</v>
      </c>
      <c r="G115" s="18">
        <f t="shared" si="16"/>
        <v>0.99999882838696</v>
      </c>
      <c r="H115" s="16">
        <f t="shared" si="17"/>
        <v>-1</v>
      </c>
      <c r="I115" s="16">
        <f t="shared" si="18"/>
        <v>-1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33"/>
      <c r="X115" s="16"/>
      <c r="Y115" s="16"/>
      <c r="Z115" s="16"/>
      <c r="AA115" s="1"/>
      <c r="AB115" s="16"/>
      <c r="AC115" s="1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6"/>
      <c r="B116" s="16">
        <f>B115</f>
        <v>28.5</v>
      </c>
      <c r="C116" s="39">
        <v>0</v>
      </c>
      <c r="D116" s="39"/>
      <c r="E116" s="16"/>
      <c r="F116" s="16">
        <f t="shared" si="19"/>
        <v>0.8600000000000005</v>
      </c>
      <c r="G116" s="18">
        <f t="shared" si="16"/>
        <v>0.9999996028998474</v>
      </c>
      <c r="H116" s="16">
        <f t="shared" si="17"/>
        <v>-1</v>
      </c>
      <c r="I116" s="16">
        <f t="shared" si="18"/>
        <v>-1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33"/>
      <c r="X116" s="16"/>
      <c r="Y116" s="16"/>
      <c r="Z116" s="16"/>
      <c r="AA116" s="1"/>
      <c r="AB116" s="16"/>
      <c r="AC116" s="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6">
        <f>A113+1</f>
        <v>29</v>
      </c>
      <c r="B117" s="16">
        <f>A117-0.5</f>
        <v>28.5</v>
      </c>
      <c r="C117" s="39">
        <v>0</v>
      </c>
      <c r="D117" s="39"/>
      <c r="E117" s="16"/>
      <c r="F117" s="16">
        <f t="shared" si="19"/>
        <v>0.8700000000000006</v>
      </c>
      <c r="G117" s="18">
        <f t="shared" si="16"/>
        <v>0.9999998781489849</v>
      </c>
      <c r="H117" s="16">
        <f t="shared" si="17"/>
        <v>-1</v>
      </c>
      <c r="I117" s="16">
        <f t="shared" si="18"/>
        <v>-1</v>
      </c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33"/>
      <c r="X117" s="16"/>
      <c r="Y117" s="16"/>
      <c r="Z117" s="16"/>
      <c r="AA117" s="1"/>
      <c r="AB117" s="16"/>
      <c r="AC117" s="1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6"/>
      <c r="B118" s="16">
        <f>B117</f>
        <v>28.5</v>
      </c>
      <c r="C118" s="39">
        <f>BINOMDIST(A117,$I$1,$J$1,$K$1)</f>
        <v>2.4174306974668937E-05</v>
      </c>
      <c r="D118" s="39"/>
      <c r="E118" s="16"/>
      <c r="F118" s="16">
        <f t="shared" si="19"/>
        <v>0.8800000000000006</v>
      </c>
      <c r="G118" s="18">
        <f t="shared" si="16"/>
        <v>0.9999999666709207</v>
      </c>
      <c r="H118" s="16">
        <f t="shared" si="17"/>
        <v>-1</v>
      </c>
      <c r="I118" s="16">
        <f t="shared" si="18"/>
        <v>-1</v>
      </c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33"/>
      <c r="X118" s="16"/>
      <c r="Y118" s="16"/>
      <c r="Z118" s="16"/>
      <c r="AA118" s="1"/>
      <c r="AB118" s="16"/>
      <c r="AC118" s="1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6"/>
      <c r="B119" s="16">
        <f>A117+0.5</f>
        <v>29.5</v>
      </c>
      <c r="C119" s="39">
        <f>C118</f>
        <v>2.4174306974668937E-05</v>
      </c>
      <c r="D119" s="39"/>
      <c r="E119" s="16"/>
      <c r="F119" s="16">
        <f t="shared" si="19"/>
        <v>0.8900000000000006</v>
      </c>
      <c r="G119" s="18">
        <f t="shared" si="16"/>
        <v>0.9999999920316944</v>
      </c>
      <c r="H119" s="16">
        <f t="shared" si="17"/>
        <v>-1</v>
      </c>
      <c r="I119" s="16">
        <f t="shared" si="18"/>
        <v>-1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33"/>
      <c r="X119" s="16"/>
      <c r="Y119" s="16"/>
      <c r="Z119" s="16"/>
      <c r="AA119" s="1"/>
      <c r="AB119" s="16"/>
      <c r="AC119" s="1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6"/>
      <c r="B120" s="16">
        <f>B119</f>
        <v>29.5</v>
      </c>
      <c r="C120" s="39">
        <v>0</v>
      </c>
      <c r="D120" s="39"/>
      <c r="E120" s="16"/>
      <c r="F120" s="16">
        <f t="shared" si="19"/>
        <v>0.9000000000000006</v>
      </c>
      <c r="G120" s="18">
        <f t="shared" si="16"/>
        <v>0.9999999983763354</v>
      </c>
      <c r="H120" s="16">
        <f t="shared" si="17"/>
        <v>-1</v>
      </c>
      <c r="I120" s="16">
        <f t="shared" si="18"/>
        <v>-1</v>
      </c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33"/>
      <c r="X120" s="16"/>
      <c r="Y120" s="16"/>
      <c r="Z120" s="16"/>
      <c r="AA120" s="1"/>
      <c r="AB120" s="16"/>
      <c r="AC120" s="1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6">
        <f>A117+1</f>
        <v>30</v>
      </c>
      <c r="B121" s="16">
        <f>A121-0.5</f>
        <v>29.5</v>
      </c>
      <c r="C121" s="39">
        <v>0</v>
      </c>
      <c r="D121" s="39"/>
      <c r="E121" s="16"/>
      <c r="F121" s="16">
        <f t="shared" si="19"/>
        <v>0.9100000000000006</v>
      </c>
      <c r="G121" s="18">
        <f t="shared" si="16"/>
        <v>0.9999999997272428</v>
      </c>
      <c r="H121" s="16">
        <f t="shared" si="17"/>
        <v>-1</v>
      </c>
      <c r="I121" s="16">
        <f t="shared" si="18"/>
        <v>-1</v>
      </c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33"/>
      <c r="X121" s="16"/>
      <c r="Y121" s="16"/>
      <c r="Z121" s="16"/>
      <c r="AA121" s="1"/>
      <c r="AB121" s="16"/>
      <c r="AC121" s="1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6"/>
      <c r="B122" s="16">
        <f>B121</f>
        <v>29.5</v>
      </c>
      <c r="C122" s="39">
        <f>BINOMDIST(A121,$I$1,$J$1,$K$1)</f>
        <v>5.909275038252404E-06</v>
      </c>
      <c r="D122" s="39"/>
      <c r="E122" s="16"/>
      <c r="F122" s="16">
        <f t="shared" si="19"/>
        <v>0.9200000000000006</v>
      </c>
      <c r="G122" s="18">
        <f t="shared" si="16"/>
        <v>0.9999999999638884</v>
      </c>
      <c r="H122" s="16">
        <f t="shared" si="17"/>
        <v>-1</v>
      </c>
      <c r="I122" s="16">
        <f t="shared" si="18"/>
        <v>-1</v>
      </c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33"/>
      <c r="X122" s="16"/>
      <c r="Y122" s="16"/>
      <c r="Z122" s="16"/>
      <c r="AA122" s="1"/>
      <c r="AB122" s="16"/>
      <c r="AC122" s="1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6"/>
      <c r="B123" s="16">
        <f>A121+0.5</f>
        <v>30.5</v>
      </c>
      <c r="C123" s="39">
        <f>C122</f>
        <v>5.909275038252404E-06</v>
      </c>
      <c r="D123" s="39"/>
      <c r="E123" s="16"/>
      <c r="F123" s="16">
        <f t="shared" si="19"/>
        <v>0.9300000000000006</v>
      </c>
      <c r="G123" s="18">
        <f t="shared" si="16"/>
        <v>0.9999999999964626</v>
      </c>
      <c r="H123" s="16">
        <f t="shared" si="17"/>
        <v>-1</v>
      </c>
      <c r="I123" s="16">
        <f t="shared" si="18"/>
        <v>-1</v>
      </c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33"/>
      <c r="X123" s="16"/>
      <c r="Y123" s="16"/>
      <c r="Z123" s="16"/>
      <c r="AA123" s="1"/>
      <c r="AB123" s="16"/>
      <c r="AC123" s="1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6"/>
      <c r="B124" s="16">
        <f>B123</f>
        <v>30.5</v>
      </c>
      <c r="C124" s="39">
        <v>0</v>
      </c>
      <c r="D124" s="39"/>
      <c r="E124" s="16"/>
      <c r="F124" s="16">
        <f t="shared" si="19"/>
        <v>0.9400000000000006</v>
      </c>
      <c r="G124" s="18">
        <f t="shared" si="16"/>
        <v>0.9999999999997663</v>
      </c>
      <c r="H124" s="16">
        <f t="shared" si="17"/>
        <v>-1</v>
      </c>
      <c r="I124" s="16">
        <f t="shared" si="18"/>
        <v>-1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33"/>
      <c r="X124" s="16"/>
      <c r="Y124" s="16"/>
      <c r="Z124" s="16"/>
      <c r="AA124" s="1"/>
      <c r="AB124" s="16"/>
      <c r="AC124" s="1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6">
        <f>A121+1</f>
        <v>31</v>
      </c>
      <c r="B125" s="16">
        <f>A125-0.5</f>
        <v>30.5</v>
      </c>
      <c r="C125" s="39">
        <v>0</v>
      </c>
      <c r="D125" s="39"/>
      <c r="E125" s="16"/>
      <c r="F125" s="16">
        <f t="shared" si="19"/>
        <v>0.9500000000000006</v>
      </c>
      <c r="G125" s="18">
        <f t="shared" si="16"/>
        <v>0.999999999999991</v>
      </c>
      <c r="H125" s="16">
        <f t="shared" si="17"/>
        <v>-1</v>
      </c>
      <c r="I125" s="16">
        <f t="shared" si="18"/>
        <v>-1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33"/>
      <c r="X125" s="16"/>
      <c r="Y125" s="16"/>
      <c r="Z125" s="16"/>
      <c r="AA125" s="1"/>
      <c r="AB125" s="16"/>
      <c r="AC125" s="1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6"/>
      <c r="B126" s="16">
        <f>B125</f>
        <v>30.5</v>
      </c>
      <c r="C126" s="39">
        <f>BINOMDIST(A125,$I$1,$J$1,$K$1)</f>
        <v>1.2708118361833158E-06</v>
      </c>
      <c r="D126" s="39"/>
      <c r="E126" s="16"/>
      <c r="F126" s="16">
        <f t="shared" si="19"/>
        <v>0.9600000000000006</v>
      </c>
      <c r="G126" s="18">
        <f t="shared" si="16"/>
        <v>0.9999999999999999</v>
      </c>
      <c r="H126" s="16">
        <f t="shared" si="17"/>
        <v>-1</v>
      </c>
      <c r="I126" s="16">
        <f t="shared" si="18"/>
        <v>-1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33"/>
      <c r="X126" s="16"/>
      <c r="Y126" s="16"/>
      <c r="Z126" s="16"/>
      <c r="AA126" s="1"/>
      <c r="AB126" s="16"/>
      <c r="AC126" s="1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6"/>
      <c r="B127" s="16">
        <f>A125+0.5</f>
        <v>31.5</v>
      </c>
      <c r="C127" s="39">
        <f>C126</f>
        <v>1.2708118361833158E-06</v>
      </c>
      <c r="D127" s="39"/>
      <c r="E127" s="16"/>
      <c r="F127" s="16">
        <f t="shared" si="19"/>
        <v>0.9700000000000006</v>
      </c>
      <c r="G127" s="18">
        <f t="shared" si="16"/>
        <v>1</v>
      </c>
      <c r="H127" s="16">
        <f t="shared" si="17"/>
        <v>-1</v>
      </c>
      <c r="I127" s="16">
        <f t="shared" si="18"/>
        <v>-1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33"/>
      <c r="X127" s="16"/>
      <c r="Y127" s="16"/>
      <c r="Z127" s="16"/>
      <c r="AA127" s="1"/>
      <c r="AB127" s="16"/>
      <c r="AC127" s="1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6"/>
      <c r="B128" s="16">
        <f>B127</f>
        <v>31.5</v>
      </c>
      <c r="C128" s="39">
        <v>0</v>
      </c>
      <c r="D128" s="39"/>
      <c r="E128" s="16"/>
      <c r="F128" s="16">
        <f t="shared" si="19"/>
        <v>0.9800000000000006</v>
      </c>
      <c r="G128" s="18">
        <f t="shared" si="16"/>
        <v>1</v>
      </c>
      <c r="H128" s="16">
        <f t="shared" si="17"/>
        <v>-1</v>
      </c>
      <c r="I128" s="16">
        <f t="shared" si="18"/>
        <v>-1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33"/>
      <c r="X128" s="16"/>
      <c r="Y128" s="16"/>
      <c r="Z128" s="16"/>
      <c r="AA128" s="1"/>
      <c r="AB128" s="16"/>
      <c r="AC128" s="1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6">
        <f>A125+1</f>
        <v>32</v>
      </c>
      <c r="B129" s="16">
        <f>A129-0.5</f>
        <v>31.5</v>
      </c>
      <c r="C129" s="39">
        <v>0</v>
      </c>
      <c r="D129" s="39"/>
      <c r="E129" s="16"/>
      <c r="F129" s="16">
        <f t="shared" si="19"/>
        <v>0.9900000000000007</v>
      </c>
      <c r="G129" s="18">
        <f t="shared" si="16"/>
        <v>1</v>
      </c>
      <c r="H129" s="16">
        <f t="shared" si="17"/>
        <v>-1</v>
      </c>
      <c r="I129" s="16">
        <f t="shared" si="18"/>
        <v>-1</v>
      </c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33"/>
      <c r="X129" s="16"/>
      <c r="Y129" s="16"/>
      <c r="Z129" s="16"/>
      <c r="AA129" s="1"/>
      <c r="AB129" s="16"/>
      <c r="AC129" s="1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6"/>
      <c r="B130" s="16">
        <f>B129</f>
        <v>31.5</v>
      </c>
      <c r="C130" s="39">
        <f>BINOMDIST(A129,$I$1,$J$1,$K$1)</f>
        <v>2.3827721928437147E-07</v>
      </c>
      <c r="D130" s="39"/>
      <c r="E130" s="16"/>
      <c r="F130" s="16">
        <f>F129+0.002</f>
        <v>0.9920000000000007</v>
      </c>
      <c r="G130" s="18">
        <f t="shared" si="16"/>
        <v>1</v>
      </c>
      <c r="H130" s="16">
        <f t="shared" si="17"/>
        <v>-1</v>
      </c>
      <c r="I130" s="16">
        <f t="shared" si="18"/>
        <v>-1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33"/>
      <c r="X130" s="16"/>
      <c r="Y130" s="16"/>
      <c r="Z130" s="16"/>
      <c r="AA130" s="1"/>
      <c r="AB130" s="16"/>
      <c r="AC130" s="1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6"/>
      <c r="B131" s="16">
        <f>A129+0.5</f>
        <v>32.5</v>
      </c>
      <c r="C131" s="39">
        <f>C130</f>
        <v>2.3827721928437147E-07</v>
      </c>
      <c r="D131" s="39"/>
      <c r="E131" s="16"/>
      <c r="F131" s="16">
        <f>F130+0.005</f>
        <v>0.9970000000000007</v>
      </c>
      <c r="G131" s="18">
        <f t="shared" si="16"/>
        <v>1</v>
      </c>
      <c r="H131" s="16">
        <f t="shared" si="17"/>
        <v>-1</v>
      </c>
      <c r="I131" s="16">
        <f t="shared" si="18"/>
        <v>-1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33"/>
      <c r="X131" s="16"/>
      <c r="Y131" s="16"/>
      <c r="Z131" s="16"/>
      <c r="AA131" s="1"/>
      <c r="AB131" s="16"/>
      <c r="AC131" s="1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6"/>
      <c r="B132" s="16">
        <f>B131</f>
        <v>32.5</v>
      </c>
      <c r="C132" s="39">
        <v>0</v>
      </c>
      <c r="D132" s="39"/>
      <c r="E132" s="16"/>
      <c r="F132" s="16"/>
      <c r="G132" s="18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33"/>
      <c r="X132" s="16"/>
      <c r="Y132" s="16"/>
      <c r="Z132" s="16"/>
      <c r="AA132" s="1"/>
      <c r="AB132" s="16"/>
      <c r="AC132" s="1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6">
        <f>A129+1</f>
        <v>33</v>
      </c>
      <c r="B133" s="16">
        <f>A133-0.5</f>
        <v>32.5</v>
      </c>
      <c r="C133" s="39">
        <v>0</v>
      </c>
      <c r="D133" s="39"/>
      <c r="E133" s="16"/>
      <c r="F133" s="16"/>
      <c r="G133" s="18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33"/>
      <c r="X133" s="16"/>
      <c r="Y133" s="16"/>
      <c r="Z133" s="16"/>
      <c r="AA133" s="1"/>
      <c r="AB133" s="16"/>
      <c r="AC133" s="1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6"/>
      <c r="B134" s="16">
        <f>B133</f>
        <v>32.5</v>
      </c>
      <c r="C134" s="39">
        <f>BINOMDIST(A133,$I$1,$J$1,$K$1)</f>
        <v>3.850944958131251E-08</v>
      </c>
      <c r="D134" s="39"/>
      <c r="E134" s="16"/>
      <c r="F134" s="16"/>
      <c r="G134" s="18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33"/>
      <c r="X134" s="16"/>
      <c r="Y134" s="16"/>
      <c r="Z134" s="16"/>
      <c r="AA134" s="1"/>
      <c r="AB134" s="16"/>
      <c r="AC134" s="1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6"/>
      <c r="B135" s="16">
        <f>A133+0.5</f>
        <v>33.5</v>
      </c>
      <c r="C135" s="39">
        <f>C134</f>
        <v>3.850944958131251E-08</v>
      </c>
      <c r="D135" s="39"/>
      <c r="E135" s="16"/>
      <c r="F135" s="16"/>
      <c r="G135" s="18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33"/>
      <c r="X135" s="16"/>
      <c r="Y135" s="16"/>
      <c r="Z135" s="16"/>
      <c r="AA135" s="1"/>
      <c r="AB135" s="16"/>
      <c r="AC135" s="1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6"/>
      <c r="B136" s="16">
        <f>B135</f>
        <v>33.5</v>
      </c>
      <c r="C136" s="39">
        <v>0</v>
      </c>
      <c r="D136" s="39"/>
      <c r="E136" s="16"/>
      <c r="F136" s="16"/>
      <c r="G136" s="18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33"/>
      <c r="X136" s="16"/>
      <c r="Y136" s="16"/>
      <c r="Z136" s="16"/>
      <c r="AA136" s="1"/>
      <c r="AB136" s="16"/>
      <c r="AC136" s="1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6">
        <f>A133+1</f>
        <v>34</v>
      </c>
      <c r="B137" s="16">
        <f>A137-0.5</f>
        <v>33.5</v>
      </c>
      <c r="C137" s="39">
        <v>0</v>
      </c>
      <c r="D137" s="39"/>
      <c r="E137" s="16"/>
      <c r="F137" s="16"/>
      <c r="G137" s="18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33"/>
      <c r="X137" s="16"/>
      <c r="Y137" s="16"/>
      <c r="Z137" s="16"/>
      <c r="AA137" s="1"/>
      <c r="AB137" s="16"/>
      <c r="AC137" s="1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6"/>
      <c r="B138" s="16">
        <f>B137</f>
        <v>33.5</v>
      </c>
      <c r="C138" s="39">
        <f>BINOMDIST(A137,$I$1,$J$1,$K$1)</f>
        <v>5.285610726846832E-09</v>
      </c>
      <c r="D138" s="39"/>
      <c r="E138" s="16"/>
      <c r="F138" s="16"/>
      <c r="G138" s="18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33"/>
      <c r="X138" s="16"/>
      <c r="Y138" s="16"/>
      <c r="Z138" s="16"/>
      <c r="AA138" s="1"/>
      <c r="AB138" s="16"/>
      <c r="AC138" s="1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6"/>
      <c r="B139" s="16">
        <f>A137+0.5</f>
        <v>34.5</v>
      </c>
      <c r="C139" s="39">
        <f>C138</f>
        <v>5.285610726846832E-09</v>
      </c>
      <c r="D139" s="39"/>
      <c r="E139" s="16"/>
      <c r="F139" s="16"/>
      <c r="G139" s="18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33"/>
      <c r="X139" s="16"/>
      <c r="Y139" s="16"/>
      <c r="Z139" s="16"/>
      <c r="AA139" s="1"/>
      <c r="AB139" s="16"/>
      <c r="AC139" s="1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6"/>
      <c r="B140" s="16">
        <f>B139</f>
        <v>34.5</v>
      </c>
      <c r="C140" s="39">
        <v>0</v>
      </c>
      <c r="D140" s="39"/>
      <c r="E140" s="16"/>
      <c r="F140" s="16"/>
      <c r="G140" s="18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33"/>
      <c r="X140" s="16"/>
      <c r="Y140" s="16"/>
      <c r="Z140" s="16"/>
      <c r="AA140" s="1"/>
      <c r="AB140" s="16"/>
      <c r="AC140" s="1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6">
        <f>A137+1</f>
        <v>35</v>
      </c>
      <c r="B141" s="16">
        <f>A141-0.5</f>
        <v>34.5</v>
      </c>
      <c r="C141" s="39">
        <v>0</v>
      </c>
      <c r="D141" s="39"/>
      <c r="E141" s="16"/>
      <c r="F141" s="16"/>
      <c r="G141" s="18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33"/>
      <c r="X141" s="16"/>
      <c r="Y141" s="16"/>
      <c r="Z141" s="16"/>
      <c r="AA141" s="1"/>
      <c r="AB141" s="16"/>
      <c r="AC141" s="1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6"/>
      <c r="B142" s="16">
        <f>B141</f>
        <v>34.5</v>
      </c>
      <c r="C142" s="39">
        <f>BINOMDIST(A141,$I$1,$J$1,$K$1)</f>
        <v>6.040697973539232E-10</v>
      </c>
      <c r="D142" s="39"/>
      <c r="E142" s="16"/>
      <c r="F142" s="16"/>
      <c r="G142" s="18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33"/>
      <c r="X142" s="16"/>
      <c r="Y142" s="16"/>
      <c r="Z142" s="16"/>
      <c r="AA142" s="1"/>
      <c r="AB142" s="16"/>
      <c r="AC142" s="1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6"/>
      <c r="B143" s="16">
        <f>A141+0.5</f>
        <v>35.5</v>
      </c>
      <c r="C143" s="39">
        <f>C142</f>
        <v>6.040697973539232E-10</v>
      </c>
      <c r="D143" s="39"/>
      <c r="E143" s="16"/>
      <c r="F143" s="16"/>
      <c r="G143" s="18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33"/>
      <c r="X143" s="16"/>
      <c r="Y143" s="16"/>
      <c r="Z143" s="16"/>
      <c r="AA143" s="1"/>
      <c r="AB143" s="16"/>
      <c r="AC143" s="1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6"/>
      <c r="B144" s="16">
        <f>B143</f>
        <v>35.5</v>
      </c>
      <c r="C144" s="39">
        <v>0</v>
      </c>
      <c r="D144" s="39"/>
      <c r="E144" s="16"/>
      <c r="F144" s="16"/>
      <c r="G144" s="18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33"/>
      <c r="X144" s="16"/>
      <c r="Y144" s="16"/>
      <c r="Z144" s="16"/>
      <c r="AA144" s="1"/>
      <c r="AB144" s="16"/>
      <c r="AC144" s="1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6">
        <f>A141+1</f>
        <v>36</v>
      </c>
      <c r="B145" s="16">
        <f>A145-0.5</f>
        <v>35.5</v>
      </c>
      <c r="C145" s="39">
        <v>0</v>
      </c>
      <c r="D145" s="39"/>
      <c r="E145" s="16"/>
      <c r="F145" s="16"/>
      <c r="G145" s="18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33"/>
      <c r="X145" s="16"/>
      <c r="Y145" s="16"/>
      <c r="Z145" s="16"/>
      <c r="AA145" s="1"/>
      <c r="AB145" s="16"/>
      <c r="AC145" s="1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6"/>
      <c r="B146" s="16">
        <f>B145</f>
        <v>35.5</v>
      </c>
      <c r="C146" s="39">
        <f>BINOMDIST(A145,$I$1,$J$1,$K$1)</f>
        <v>5.593238864388173E-11</v>
      </c>
      <c r="D146" s="39"/>
      <c r="E146" s="16"/>
      <c r="F146" s="16"/>
      <c r="G146" s="18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33"/>
      <c r="X146" s="16"/>
      <c r="Y146" s="16"/>
      <c r="Z146" s="16"/>
      <c r="AA146" s="1"/>
      <c r="AB146" s="16"/>
      <c r="AC146" s="1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6"/>
      <c r="B147" s="16">
        <f>A145+0.5</f>
        <v>36.5</v>
      </c>
      <c r="C147" s="39">
        <f>C146</f>
        <v>5.593238864388173E-11</v>
      </c>
      <c r="D147" s="39"/>
      <c r="E147" s="16"/>
      <c r="F147" s="16"/>
      <c r="G147" s="18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33"/>
      <c r="X147" s="16"/>
      <c r="Y147" s="16"/>
      <c r="Z147" s="16"/>
      <c r="AA147" s="1"/>
      <c r="AB147" s="16"/>
      <c r="AC147" s="1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6"/>
      <c r="B148" s="16">
        <f>B147</f>
        <v>36.5</v>
      </c>
      <c r="C148" s="39">
        <v>0</v>
      </c>
      <c r="D148" s="39"/>
      <c r="E148" s="16"/>
      <c r="F148" s="16"/>
      <c r="G148" s="18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33"/>
      <c r="X148" s="16"/>
      <c r="Y148" s="16"/>
      <c r="Z148" s="16"/>
      <c r="AA148" s="1"/>
      <c r="AB148" s="16"/>
      <c r="AC148" s="1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6">
        <f>A145+1</f>
        <v>37</v>
      </c>
      <c r="B149" s="16">
        <f>A149-0.5</f>
        <v>36.5</v>
      </c>
      <c r="C149" s="39">
        <v>0</v>
      </c>
      <c r="D149" s="39"/>
      <c r="E149" s="16"/>
      <c r="F149" s="16"/>
      <c r="G149" s="18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33"/>
      <c r="X149" s="16"/>
      <c r="Y149" s="16"/>
      <c r="Z149" s="16"/>
      <c r="AA149" s="1"/>
      <c r="AB149" s="16"/>
      <c r="AC149" s="1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6"/>
      <c r="B150" s="16">
        <f>B149</f>
        <v>36.5</v>
      </c>
      <c r="C150" s="39">
        <f>BINOMDIST(A149,$I$1,$J$1,$K$1)</f>
        <v>4.031163145504985E-12</v>
      </c>
      <c r="D150" s="39"/>
      <c r="E150" s="16"/>
      <c r="F150" s="16"/>
      <c r="G150" s="18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33"/>
      <c r="X150" s="16"/>
      <c r="Y150" s="16"/>
      <c r="Z150" s="16"/>
      <c r="AA150" s="1"/>
      <c r="AB150" s="16"/>
      <c r="AC150" s="1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6"/>
      <c r="B151" s="16">
        <f>A149+0.5</f>
        <v>37.5</v>
      </c>
      <c r="C151" s="39">
        <f>C150</f>
        <v>4.031163145504985E-12</v>
      </c>
      <c r="D151" s="39"/>
      <c r="E151" s="16"/>
      <c r="F151" s="16"/>
      <c r="G151" s="18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33"/>
      <c r="X151" s="16"/>
      <c r="Y151" s="16"/>
      <c r="Z151" s="16"/>
      <c r="AA151" s="1"/>
      <c r="AB151" s="16"/>
      <c r="AC151" s="1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6"/>
      <c r="B152" s="16">
        <f>B151</f>
        <v>37.5</v>
      </c>
      <c r="C152" s="39">
        <v>0</v>
      </c>
      <c r="D152" s="39"/>
      <c r="E152" s="16"/>
      <c r="F152" s="16"/>
      <c r="G152" s="18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33"/>
      <c r="X152" s="16"/>
      <c r="Y152" s="16"/>
      <c r="Z152" s="16"/>
      <c r="AA152" s="1"/>
      <c r="AB152" s="16"/>
      <c r="AC152" s="1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6">
        <f>A149+1</f>
        <v>38</v>
      </c>
      <c r="B153" s="16">
        <f>A153-0.5</f>
        <v>37.5</v>
      </c>
      <c r="C153" s="39">
        <v>0</v>
      </c>
      <c r="D153" s="39"/>
      <c r="E153" s="16"/>
      <c r="F153" s="16"/>
      <c r="G153" s="18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33"/>
      <c r="X153" s="16"/>
      <c r="Y153" s="16"/>
      <c r="Z153" s="16"/>
      <c r="AA153" s="1"/>
      <c r="AB153" s="16"/>
      <c r="AC153" s="1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6"/>
      <c r="B154" s="16">
        <f>B153</f>
        <v>37.5</v>
      </c>
      <c r="C154" s="39">
        <f>BINOMDIST(A153,$I$1,$J$1,$K$1)</f>
        <v>2.1216648134236744E-13</v>
      </c>
      <c r="D154" s="39"/>
      <c r="E154" s="16"/>
      <c r="F154" s="16"/>
      <c r="G154" s="18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33"/>
      <c r="X154" s="16"/>
      <c r="Y154" s="16"/>
      <c r="Z154" s="16"/>
      <c r="AA154" s="1"/>
      <c r="AB154" s="16"/>
      <c r="AC154" s="1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6"/>
      <c r="B155" s="16">
        <f>A153+0.5</f>
        <v>38.5</v>
      </c>
      <c r="C155" s="39">
        <f>C154</f>
        <v>2.1216648134236744E-13</v>
      </c>
      <c r="D155" s="39"/>
      <c r="E155" s="16"/>
      <c r="F155" s="16"/>
      <c r="G155" s="18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33"/>
      <c r="X155" s="16"/>
      <c r="Y155" s="16"/>
      <c r="Z155" s="16"/>
      <c r="AA155" s="1"/>
      <c r="AB155" s="16"/>
      <c r="AC155" s="1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6"/>
      <c r="B156" s="16">
        <f>B155</f>
        <v>38.5</v>
      </c>
      <c r="C156" s="39">
        <v>0</v>
      </c>
      <c r="D156" s="39"/>
      <c r="E156" s="16"/>
      <c r="F156" s="16"/>
      <c r="G156" s="18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33"/>
      <c r="X156" s="16"/>
      <c r="Y156" s="16"/>
      <c r="Z156" s="16"/>
      <c r="AA156" s="1"/>
      <c r="AB156" s="16"/>
      <c r="AC156" s="1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6">
        <f>A153+1</f>
        <v>39</v>
      </c>
      <c r="B157" s="16">
        <f>A157-0.5</f>
        <v>38.5</v>
      </c>
      <c r="C157" s="39">
        <v>0</v>
      </c>
      <c r="D157" s="39"/>
      <c r="E157" s="16"/>
      <c r="F157" s="16"/>
      <c r="G157" s="18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33"/>
      <c r="X157" s="16"/>
      <c r="Y157" s="16"/>
      <c r="Z157" s="16"/>
      <c r="AA157" s="1"/>
      <c r="AB157" s="16"/>
      <c r="AC157" s="1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6"/>
      <c r="B158" s="16">
        <f>B157</f>
        <v>38.5</v>
      </c>
      <c r="C158" s="39">
        <f>BINOMDIST(A157,$I$1,$J$1,$K$1)</f>
        <v>7.25355491768777E-15</v>
      </c>
      <c r="D158" s="39"/>
      <c r="E158" s="16"/>
      <c r="F158" s="16"/>
      <c r="G158" s="18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33"/>
      <c r="X158" s="16"/>
      <c r="Y158" s="16"/>
      <c r="Z158" s="16"/>
      <c r="AA158" s="1"/>
      <c r="AB158" s="16"/>
      <c r="AC158" s="1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6"/>
      <c r="B159" s="16">
        <f>A157+0.5</f>
        <v>39.5</v>
      </c>
      <c r="C159" s="39">
        <f>C158</f>
        <v>7.25355491768777E-15</v>
      </c>
      <c r="D159" s="39"/>
      <c r="E159" s="16"/>
      <c r="F159" s="16"/>
      <c r="G159" s="18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33"/>
      <c r="X159" s="16"/>
      <c r="Y159" s="16"/>
      <c r="Z159" s="16"/>
      <c r="AA159" s="1"/>
      <c r="AB159" s="16"/>
      <c r="AC159" s="1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6"/>
      <c r="B160" s="16">
        <f>B159</f>
        <v>39.5</v>
      </c>
      <c r="C160" s="39">
        <v>0</v>
      </c>
      <c r="D160" s="39"/>
      <c r="E160" s="16"/>
      <c r="F160" s="16"/>
      <c r="G160" s="18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33"/>
      <c r="X160" s="16"/>
      <c r="Y160" s="16"/>
      <c r="Z160" s="16"/>
      <c r="AA160" s="1"/>
      <c r="AB160" s="16"/>
      <c r="AC160" s="1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6">
        <f>A157+1</f>
        <v>40</v>
      </c>
      <c r="B161" s="16">
        <f>A161-0.5</f>
        <v>39.5</v>
      </c>
      <c r="C161" s="39">
        <v>0</v>
      </c>
      <c r="D161" s="39"/>
      <c r="E161" s="16"/>
      <c r="F161" s="16"/>
      <c r="G161" s="18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33"/>
      <c r="X161" s="16"/>
      <c r="Y161" s="16"/>
      <c r="Z161" s="16"/>
      <c r="AA161" s="1"/>
      <c r="AB161" s="16"/>
      <c r="AC161" s="1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6"/>
      <c r="B162" s="16">
        <f>B161</f>
        <v>39.5</v>
      </c>
      <c r="C162" s="39">
        <f>BINOMDIST(A161,$I$1,$J$1,$K$1)</f>
        <v>1.2089258196146357E-16</v>
      </c>
      <c r="D162" s="39"/>
      <c r="E162" s="16"/>
      <c r="F162" s="16"/>
      <c r="G162" s="18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33"/>
      <c r="X162" s="16"/>
      <c r="Y162" s="16"/>
      <c r="Z162" s="16"/>
      <c r="AA162" s="1"/>
      <c r="AB162" s="16"/>
      <c r="AC162" s="1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6"/>
      <c r="B163" s="16">
        <f>A161+0.5</f>
        <v>40.5</v>
      </c>
      <c r="C163" s="39">
        <f>C162</f>
        <v>1.2089258196146357E-16</v>
      </c>
      <c r="D163" s="39"/>
      <c r="E163" s="16"/>
      <c r="F163" s="16"/>
      <c r="G163" s="18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33"/>
      <c r="X163" s="16"/>
      <c r="Y163" s="16"/>
      <c r="Z163" s="16"/>
      <c r="AA163" s="1"/>
      <c r="AB163" s="16"/>
      <c r="AC163" s="1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6"/>
      <c r="B164" s="16">
        <f>B163</f>
        <v>40.5</v>
      </c>
      <c r="C164" s="39">
        <v>0</v>
      </c>
      <c r="D164" s="39"/>
      <c r="E164" s="16"/>
      <c r="F164" s="16"/>
      <c r="G164" s="18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33"/>
      <c r="X164" s="16"/>
      <c r="Y164" s="16"/>
      <c r="Z164" s="16"/>
      <c r="AA164" s="1"/>
      <c r="AB164" s="16"/>
      <c r="AC164" s="1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6">
        <f>A161+1</f>
        <v>41</v>
      </c>
      <c r="B165" s="16">
        <f>A165-0.5</f>
        <v>40.5</v>
      </c>
      <c r="C165" s="39">
        <v>0</v>
      </c>
      <c r="D165" s="39"/>
      <c r="E165" s="16"/>
      <c r="F165" s="16"/>
      <c r="G165" s="18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33"/>
      <c r="X165" s="16"/>
      <c r="Y165" s="16"/>
      <c r="Z165" s="16"/>
      <c r="AA165" s="1"/>
      <c r="AB165" s="16"/>
      <c r="AC165" s="1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6"/>
      <c r="B166" s="16">
        <f>B165</f>
        <v>40.5</v>
      </c>
      <c r="C166" s="39" t="e">
        <f>BINOMDIST(A165,$I$1,$J$1,$K$1)</f>
        <v>#NUM!</v>
      </c>
      <c r="D166" s="39"/>
      <c r="E166" s="16"/>
      <c r="F166" s="16"/>
      <c r="G166" s="18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33"/>
      <c r="X166" s="16"/>
      <c r="Y166" s="16"/>
      <c r="Z166" s="16"/>
      <c r="AA166" s="1"/>
      <c r="AB166" s="16"/>
      <c r="AC166" s="1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6"/>
      <c r="B167" s="16">
        <f>A165+0.5</f>
        <v>41.5</v>
      </c>
      <c r="C167" s="39" t="e">
        <f>C166</f>
        <v>#NUM!</v>
      </c>
      <c r="D167" s="16"/>
      <c r="E167" s="16"/>
      <c r="F167" s="16"/>
      <c r="G167" s="18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33"/>
      <c r="X167" s="16"/>
      <c r="Y167" s="16"/>
      <c r="Z167" s="16"/>
      <c r="AA167" s="1"/>
      <c r="AB167" s="16"/>
      <c r="AC167" s="1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6"/>
      <c r="B168" s="16">
        <f>B167</f>
        <v>41.5</v>
      </c>
      <c r="C168" s="39">
        <v>0</v>
      </c>
      <c r="D168" s="16"/>
      <c r="E168" s="16"/>
      <c r="F168" s="16"/>
      <c r="G168" s="18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33"/>
      <c r="X168" s="16"/>
      <c r="Y168" s="16"/>
      <c r="Z168" s="16"/>
      <c r="AA168" s="1"/>
      <c r="AB168" s="16"/>
      <c r="AC168" s="1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6">
        <f>A165+1</f>
        <v>42</v>
      </c>
      <c r="B169" s="16">
        <f>A169-0.5</f>
        <v>41.5</v>
      </c>
      <c r="C169" s="39">
        <v>0</v>
      </c>
      <c r="D169" s="16"/>
      <c r="E169" s="16"/>
      <c r="F169" s="16"/>
      <c r="G169" s="18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33"/>
      <c r="X169" s="16"/>
      <c r="Y169" s="16"/>
      <c r="Z169" s="16"/>
      <c r="AA169" s="1"/>
      <c r="AB169" s="16"/>
      <c r="AC169" s="1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6"/>
      <c r="B170" s="16">
        <f>B169</f>
        <v>41.5</v>
      </c>
      <c r="C170" s="39" t="e">
        <f>BINOMDIST(A169,$I$1,$J$1,$K$1)</f>
        <v>#NUM!</v>
      </c>
      <c r="D170" s="16"/>
      <c r="E170" s="16"/>
      <c r="F170" s="16"/>
      <c r="G170" s="18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33"/>
      <c r="X170" s="16"/>
      <c r="Y170" s="16"/>
      <c r="Z170" s="16"/>
      <c r="AA170" s="1"/>
      <c r="AB170" s="16"/>
      <c r="AC170" s="1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6"/>
      <c r="B171" s="16">
        <f>A169+0.5</f>
        <v>42.5</v>
      </c>
      <c r="C171" s="39" t="e">
        <f>C170</f>
        <v>#NUM!</v>
      </c>
      <c r="D171" s="16"/>
      <c r="E171" s="16"/>
      <c r="F171" s="16"/>
      <c r="G171" s="18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33"/>
      <c r="X171" s="16"/>
      <c r="Y171" s="16"/>
      <c r="Z171" s="16"/>
      <c r="AA171" s="1"/>
      <c r="AB171" s="16"/>
      <c r="AC171" s="1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6"/>
      <c r="B172" s="16">
        <f>B171</f>
        <v>42.5</v>
      </c>
      <c r="C172" s="39">
        <v>0</v>
      </c>
      <c r="D172" s="16"/>
      <c r="E172" s="16"/>
      <c r="F172" s="16"/>
      <c r="G172" s="18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33"/>
      <c r="X172" s="16"/>
      <c r="Y172" s="16"/>
      <c r="Z172" s="16"/>
      <c r="AA172" s="1"/>
      <c r="AB172" s="16"/>
      <c r="AC172" s="1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6">
        <f>A169+1</f>
        <v>43</v>
      </c>
      <c r="B173" s="16">
        <f>A173-0.5</f>
        <v>42.5</v>
      </c>
      <c r="C173" s="39">
        <v>0</v>
      </c>
      <c r="D173" s="16"/>
      <c r="E173" s="16"/>
      <c r="F173" s="16"/>
      <c r="G173" s="18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33"/>
      <c r="X173" s="16"/>
      <c r="Y173" s="16"/>
      <c r="Z173" s="16"/>
      <c r="AA173" s="1"/>
      <c r="AB173" s="16"/>
      <c r="AC173" s="1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6"/>
      <c r="B174" s="16">
        <f>B173</f>
        <v>42.5</v>
      </c>
      <c r="C174" s="39" t="e">
        <f>BINOMDIST(A173,$I$1,$J$1,$K$1)</f>
        <v>#NUM!</v>
      </c>
      <c r="D174" s="16"/>
      <c r="E174" s="16"/>
      <c r="F174" s="16"/>
      <c r="G174" s="18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33"/>
      <c r="X174" s="16"/>
      <c r="Y174" s="16"/>
      <c r="Z174" s="16"/>
      <c r="AA174" s="1"/>
      <c r="AB174" s="16"/>
      <c r="AC174" s="1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6"/>
      <c r="B175" s="16">
        <f>A173+0.5</f>
        <v>43.5</v>
      </c>
      <c r="C175" s="39" t="e">
        <f>C174</f>
        <v>#NUM!</v>
      </c>
      <c r="D175" s="16"/>
      <c r="E175" s="16"/>
      <c r="F175" s="16"/>
      <c r="G175" s="18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33"/>
      <c r="X175" s="16"/>
      <c r="Y175" s="16"/>
      <c r="Z175" s="16"/>
      <c r="AA175" s="1"/>
      <c r="AB175" s="16"/>
      <c r="AC175" s="1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6"/>
      <c r="B176" s="16">
        <f>B175</f>
        <v>43.5</v>
      </c>
      <c r="C176" s="39">
        <v>0</v>
      </c>
      <c r="D176" s="16"/>
      <c r="E176" s="16"/>
      <c r="F176" s="16"/>
      <c r="G176" s="18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33"/>
      <c r="X176" s="16"/>
      <c r="Y176" s="16"/>
      <c r="Z176" s="16"/>
      <c r="AA176" s="1"/>
      <c r="AB176" s="16"/>
      <c r="AC176" s="1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6">
        <f>A173+1</f>
        <v>44</v>
      </c>
      <c r="B177" s="16">
        <f>A177-0.5</f>
        <v>43.5</v>
      </c>
      <c r="C177" s="39">
        <v>0</v>
      </c>
      <c r="D177" s="16"/>
      <c r="E177" s="16"/>
      <c r="F177" s="16"/>
      <c r="G177" s="18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33"/>
      <c r="X177" s="16"/>
      <c r="Y177" s="16"/>
      <c r="Z177" s="16"/>
      <c r="AA177" s="1"/>
      <c r="AB177" s="16"/>
      <c r="AC177" s="1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6"/>
      <c r="B178" s="16">
        <f>B177</f>
        <v>43.5</v>
      </c>
      <c r="C178" s="39" t="e">
        <f>BINOMDIST(A177,$I$1,$J$1,$K$1)</f>
        <v>#NUM!</v>
      </c>
      <c r="D178" s="16"/>
      <c r="E178" s="16"/>
      <c r="F178" s="16"/>
      <c r="G178" s="18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33"/>
      <c r="X178" s="16"/>
      <c r="Y178" s="16"/>
      <c r="Z178" s="16"/>
      <c r="AA178" s="1"/>
      <c r="AB178" s="16"/>
      <c r="AC178" s="16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6"/>
      <c r="B179" s="16">
        <f>A177+0.5</f>
        <v>44.5</v>
      </c>
      <c r="C179" s="39" t="e">
        <f>C178</f>
        <v>#NUM!</v>
      </c>
      <c r="D179" s="16"/>
      <c r="E179" s="16"/>
      <c r="F179" s="16"/>
      <c r="G179" s="18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33"/>
      <c r="X179" s="16"/>
      <c r="Y179" s="16"/>
      <c r="Z179" s="16"/>
      <c r="AA179" s="1"/>
      <c r="AB179" s="16"/>
      <c r="AC179" s="16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6"/>
      <c r="B180" s="16">
        <f>B179</f>
        <v>44.5</v>
      </c>
      <c r="C180" s="39">
        <v>0</v>
      </c>
      <c r="D180" s="16"/>
      <c r="E180" s="16"/>
      <c r="F180" s="16"/>
      <c r="G180" s="18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33"/>
      <c r="X180" s="16"/>
      <c r="Y180" s="16"/>
      <c r="Z180" s="16"/>
      <c r="AA180" s="1"/>
      <c r="AB180" s="16"/>
      <c r="AC180" s="16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6">
        <f>A177+1</f>
        <v>45</v>
      </c>
      <c r="B181" s="16">
        <f>A181-0.5</f>
        <v>44.5</v>
      </c>
      <c r="C181" s="39">
        <v>0</v>
      </c>
      <c r="D181" s="16"/>
      <c r="E181" s="16"/>
      <c r="F181" s="16"/>
      <c r="G181" s="18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33"/>
      <c r="X181" s="16"/>
      <c r="Y181" s="16"/>
      <c r="Z181" s="16"/>
      <c r="AA181" s="1"/>
      <c r="AB181" s="16"/>
      <c r="AC181" s="16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6"/>
      <c r="B182" s="16">
        <f>B181</f>
        <v>44.5</v>
      </c>
      <c r="C182" s="39" t="e">
        <f>BINOMDIST(A181,$I$1,$J$1,$K$1)</f>
        <v>#NUM!</v>
      </c>
      <c r="D182" s="16"/>
      <c r="E182" s="16"/>
      <c r="F182" s="16"/>
      <c r="G182" s="18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33"/>
      <c r="X182" s="16"/>
      <c r="Y182" s="16"/>
      <c r="Z182" s="16"/>
      <c r="AA182" s="1"/>
      <c r="AB182" s="16"/>
      <c r="AC182" s="16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6"/>
      <c r="B183" s="16">
        <f>A181+0.5</f>
        <v>45.5</v>
      </c>
      <c r="C183" s="39" t="e">
        <f>C182</f>
        <v>#NUM!</v>
      </c>
      <c r="D183" s="16"/>
      <c r="E183" s="16"/>
      <c r="F183" s="16"/>
      <c r="G183" s="18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33"/>
      <c r="X183" s="16"/>
      <c r="Y183" s="16"/>
      <c r="Z183" s="16"/>
      <c r="AA183" s="1"/>
      <c r="AB183" s="16"/>
      <c r="AC183" s="16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6"/>
      <c r="B184" s="16">
        <f>B183</f>
        <v>45.5</v>
      </c>
      <c r="C184" s="39">
        <v>0</v>
      </c>
      <c r="D184" s="16"/>
      <c r="E184" s="16"/>
      <c r="F184" s="16"/>
      <c r="G184" s="18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33"/>
      <c r="X184" s="16"/>
      <c r="Y184" s="16"/>
      <c r="Z184" s="16"/>
      <c r="AA184" s="1"/>
      <c r="AB184" s="16"/>
      <c r="AC184" s="16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6">
        <f>A181+1</f>
        <v>46</v>
      </c>
      <c r="B185" s="16">
        <f>A185-0.5</f>
        <v>45.5</v>
      </c>
      <c r="C185" s="39">
        <v>0</v>
      </c>
      <c r="D185" s="16"/>
      <c r="E185" s="16"/>
      <c r="F185" s="16"/>
      <c r="G185" s="18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33"/>
      <c r="X185" s="16"/>
      <c r="Y185" s="16"/>
      <c r="Z185" s="16"/>
      <c r="AA185" s="1"/>
      <c r="AB185" s="16"/>
      <c r="AC185" s="16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6"/>
      <c r="B186" s="16">
        <f>B185</f>
        <v>45.5</v>
      </c>
      <c r="C186" s="39" t="e">
        <f>BINOMDIST(A185,$I$1,$J$1,$K$1)</f>
        <v>#NUM!</v>
      </c>
      <c r="D186" s="16"/>
      <c r="E186" s="16"/>
      <c r="F186" s="16"/>
      <c r="G186" s="18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33"/>
      <c r="X186" s="16"/>
      <c r="Y186" s="16"/>
      <c r="Z186" s="16"/>
      <c r="AA186" s="1"/>
      <c r="AB186" s="16"/>
      <c r="AC186" s="1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6"/>
      <c r="B187" s="16">
        <f>A185+0.5</f>
        <v>46.5</v>
      </c>
      <c r="C187" s="39" t="e">
        <f>C186</f>
        <v>#NUM!</v>
      </c>
      <c r="D187" s="16"/>
      <c r="E187" s="16"/>
      <c r="F187" s="16"/>
      <c r="G187" s="18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33"/>
      <c r="X187" s="16"/>
      <c r="Y187" s="16"/>
      <c r="Z187" s="16"/>
      <c r="AA187" s="1"/>
      <c r="AB187" s="16"/>
      <c r="AC187" s="16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6"/>
      <c r="B188" s="16">
        <f>B187</f>
        <v>46.5</v>
      </c>
      <c r="C188" s="39">
        <v>0</v>
      </c>
      <c r="D188" s="16"/>
      <c r="E188" s="16"/>
      <c r="F188" s="16"/>
      <c r="G188" s="18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33"/>
      <c r="X188" s="16"/>
      <c r="Y188" s="16"/>
      <c r="Z188" s="16"/>
      <c r="AA188" s="1"/>
      <c r="AB188" s="16"/>
      <c r="AC188" s="16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6">
        <f>A185+1</f>
        <v>47</v>
      </c>
      <c r="B189" s="16">
        <f>A189-0.5</f>
        <v>46.5</v>
      </c>
      <c r="C189" s="39">
        <v>0</v>
      </c>
      <c r="D189" s="16"/>
      <c r="E189" s="16"/>
      <c r="F189" s="16"/>
      <c r="G189" s="18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33"/>
      <c r="X189" s="16"/>
      <c r="Y189" s="16"/>
      <c r="Z189" s="16"/>
      <c r="AA189" s="1"/>
      <c r="AB189" s="16"/>
      <c r="AC189" s="16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6"/>
      <c r="B190" s="16">
        <f>B189</f>
        <v>46.5</v>
      </c>
      <c r="C190" s="39" t="e">
        <f>BINOMDIST(A189,$I$1,$J$1,$K$1)</f>
        <v>#NUM!</v>
      </c>
      <c r="D190" s="16"/>
      <c r="E190" s="16"/>
      <c r="F190" s="16"/>
      <c r="G190" s="18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33"/>
      <c r="X190" s="16"/>
      <c r="Y190" s="16"/>
      <c r="Z190" s="16"/>
      <c r="AA190" s="1"/>
      <c r="AB190" s="16"/>
      <c r="AC190" s="16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6"/>
      <c r="B191" s="16">
        <f>A189+0.5</f>
        <v>47.5</v>
      </c>
      <c r="C191" s="39" t="e">
        <f>C190</f>
        <v>#NUM!</v>
      </c>
      <c r="D191" s="16"/>
      <c r="E191" s="16"/>
      <c r="F191" s="16"/>
      <c r="G191" s="18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33"/>
      <c r="X191" s="16"/>
      <c r="Y191" s="16"/>
      <c r="Z191" s="16"/>
      <c r="AA191" s="1"/>
      <c r="AB191" s="16"/>
      <c r="AC191" s="16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6"/>
      <c r="B192" s="16">
        <f>B191</f>
        <v>47.5</v>
      </c>
      <c r="C192" s="39">
        <v>0</v>
      </c>
      <c r="D192" s="16"/>
      <c r="E192" s="16"/>
      <c r="F192" s="16"/>
      <c r="G192" s="18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33"/>
      <c r="X192" s="16"/>
      <c r="Y192" s="16"/>
      <c r="Z192" s="16"/>
      <c r="AA192" s="1"/>
      <c r="AB192" s="16"/>
      <c r="AC192" s="16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6">
        <f>A189+1</f>
        <v>48</v>
      </c>
      <c r="B193" s="16">
        <f>A193-0.5</f>
        <v>47.5</v>
      </c>
      <c r="C193" s="39">
        <v>0</v>
      </c>
      <c r="D193" s="16"/>
      <c r="E193" s="16"/>
      <c r="F193" s="16"/>
      <c r="G193" s="18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33"/>
      <c r="X193" s="16"/>
      <c r="Y193" s="16"/>
      <c r="Z193" s="16"/>
      <c r="AA193" s="1"/>
      <c r="AB193" s="16"/>
      <c r="AC193" s="16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6"/>
      <c r="B194" s="16">
        <f>B193</f>
        <v>47.5</v>
      </c>
      <c r="C194" s="39" t="e">
        <f>BINOMDIST(A193,$I$1,$J$1,$K$1)</f>
        <v>#NUM!</v>
      </c>
      <c r="D194" s="16"/>
      <c r="E194" s="16"/>
      <c r="F194" s="16"/>
      <c r="G194" s="18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33"/>
      <c r="X194" s="16"/>
      <c r="Y194" s="16"/>
      <c r="Z194" s="16"/>
      <c r="AA194" s="1"/>
      <c r="AB194" s="16"/>
      <c r="AC194" s="16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6"/>
      <c r="B195" s="16">
        <f>A193+0.5</f>
        <v>48.5</v>
      </c>
      <c r="C195" s="39" t="e">
        <f>C194</f>
        <v>#NUM!</v>
      </c>
      <c r="D195" s="16"/>
      <c r="E195" s="16"/>
      <c r="F195" s="16"/>
      <c r="G195" s="18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33"/>
      <c r="X195" s="16"/>
      <c r="Y195" s="16"/>
      <c r="Z195" s="16"/>
      <c r="AA195" s="1"/>
      <c r="AB195" s="16"/>
      <c r="AC195" s="16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6"/>
      <c r="B196" s="16">
        <f>B195</f>
        <v>48.5</v>
      </c>
      <c r="C196" s="39">
        <v>0</v>
      </c>
      <c r="D196" s="16"/>
      <c r="E196" s="16"/>
      <c r="F196" s="16"/>
      <c r="G196" s="18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33"/>
      <c r="X196" s="16"/>
      <c r="Y196" s="16"/>
      <c r="Z196" s="16"/>
      <c r="AA196" s="1"/>
      <c r="AB196" s="16"/>
      <c r="AC196" s="1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6">
        <f>A193+1</f>
        <v>49</v>
      </c>
      <c r="B197" s="16">
        <f>A197-0.5</f>
        <v>48.5</v>
      </c>
      <c r="C197" s="39">
        <v>0</v>
      </c>
      <c r="D197" s="16"/>
      <c r="E197" s="16"/>
      <c r="F197" s="16"/>
      <c r="G197" s="18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33"/>
      <c r="X197" s="16"/>
      <c r="Y197" s="16"/>
      <c r="Z197" s="16"/>
      <c r="AA197" s="1"/>
      <c r="AB197" s="16"/>
      <c r="AC197" s="16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6"/>
      <c r="B198" s="16">
        <f>B197</f>
        <v>48.5</v>
      </c>
      <c r="C198" s="39" t="e">
        <f>BINOMDIST(A197,$I$1,$J$1,$K$1)</f>
        <v>#NUM!</v>
      </c>
      <c r="D198" s="16"/>
      <c r="E198" s="16"/>
      <c r="F198" s="16"/>
      <c r="G198" s="18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33"/>
      <c r="X198" s="16"/>
      <c r="Y198" s="16"/>
      <c r="Z198" s="16"/>
      <c r="AA198" s="1"/>
      <c r="AB198" s="16"/>
      <c r="AC198" s="16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6"/>
      <c r="B199" s="16">
        <f>A197+0.5</f>
        <v>49.5</v>
      </c>
      <c r="C199" s="39" t="e">
        <f>C198</f>
        <v>#NUM!</v>
      </c>
      <c r="D199" s="16"/>
      <c r="E199" s="16"/>
      <c r="F199" s="16"/>
      <c r="G199" s="18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33"/>
      <c r="X199" s="16"/>
      <c r="Y199" s="16"/>
      <c r="Z199" s="16"/>
      <c r="AA199" s="1"/>
      <c r="AB199" s="16"/>
      <c r="AC199" s="16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6"/>
      <c r="B200" s="16">
        <f>B199</f>
        <v>49.5</v>
      </c>
      <c r="C200" s="39">
        <v>0</v>
      </c>
      <c r="D200" s="16"/>
      <c r="E200" s="16"/>
      <c r="F200" s="16"/>
      <c r="G200" s="18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33"/>
      <c r="X200" s="16"/>
      <c r="Y200" s="16"/>
      <c r="Z200" s="16"/>
      <c r="AA200" s="1"/>
      <c r="AB200" s="16"/>
      <c r="AC200" s="16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6">
        <f>A197+1</f>
        <v>50</v>
      </c>
      <c r="B201" s="16">
        <f>A201-0.5</f>
        <v>49.5</v>
      </c>
      <c r="C201" s="39">
        <v>0</v>
      </c>
      <c r="D201" s="16"/>
      <c r="E201" s="16"/>
      <c r="F201" s="16"/>
      <c r="G201" s="18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33"/>
      <c r="X201" s="16"/>
      <c r="Y201" s="16"/>
      <c r="Z201" s="16"/>
      <c r="AA201" s="1"/>
      <c r="AB201" s="16"/>
      <c r="AC201" s="16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29" ht="12.75">
      <c r="A202" s="16"/>
      <c r="B202" s="16">
        <f>B201</f>
        <v>49.5</v>
      </c>
      <c r="C202" s="39" t="e">
        <f>BINOMDIST(A201,$I$1,$J$1,$K$1)</f>
        <v>#NUM!</v>
      </c>
      <c r="D202" s="16"/>
      <c r="E202" s="16"/>
      <c r="F202" s="16"/>
      <c r="G202" s="18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33"/>
      <c r="X202" s="16"/>
      <c r="Y202" s="16"/>
      <c r="Z202" s="16"/>
      <c r="AA202" s="1"/>
      <c r="AB202" s="16"/>
      <c r="AC202" s="16"/>
    </row>
    <row r="203" spans="1:29" ht="12.75">
      <c r="A203" s="16"/>
      <c r="B203" s="16">
        <f>A201+0.5</f>
        <v>50.5</v>
      </c>
      <c r="C203" s="39" t="e">
        <f>C202</f>
        <v>#NUM!</v>
      </c>
      <c r="D203" s="16"/>
      <c r="E203" s="16"/>
      <c r="F203" s="16"/>
      <c r="G203" s="18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33"/>
      <c r="X203" s="16"/>
      <c r="Y203" s="16"/>
      <c r="Z203" s="16"/>
      <c r="AA203" s="1"/>
      <c r="AB203" s="16"/>
      <c r="AC203" s="16"/>
    </row>
    <row r="204" spans="1:29" ht="12.75">
      <c r="A204" s="16"/>
      <c r="B204" s="16">
        <f>B203</f>
        <v>50.5</v>
      </c>
      <c r="C204" s="39">
        <v>0</v>
      </c>
      <c r="D204" s="16"/>
      <c r="E204" s="16"/>
      <c r="F204" s="16"/>
      <c r="G204" s="18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33"/>
      <c r="X204" s="16"/>
      <c r="Y204" s="16"/>
      <c r="Z204" s="16"/>
      <c r="AA204" s="1"/>
      <c r="AB204" s="16"/>
      <c r="AC204" s="16"/>
    </row>
    <row r="205" spans="1:29" ht="12.75">
      <c r="A205" s="16">
        <f>A201+1</f>
        <v>51</v>
      </c>
      <c r="B205" s="16">
        <f>A205-0.5</f>
        <v>50.5</v>
      </c>
      <c r="C205" s="39">
        <v>0</v>
      </c>
      <c r="D205" s="16"/>
      <c r="E205" s="16"/>
      <c r="F205" s="16"/>
      <c r="G205" s="18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33"/>
      <c r="X205" s="16"/>
      <c r="Y205" s="16"/>
      <c r="Z205" s="16"/>
      <c r="AA205" s="1"/>
      <c r="AB205" s="16"/>
      <c r="AC205" s="16"/>
    </row>
    <row r="206" spans="1:29" ht="12.75">
      <c r="A206" s="16"/>
      <c r="B206" s="16">
        <f>B205</f>
        <v>50.5</v>
      </c>
      <c r="C206" s="39" t="e">
        <f>BINOMDIST(A205,$I$1,$J$1,$K$1)</f>
        <v>#NUM!</v>
      </c>
      <c r="D206" s="16"/>
      <c r="E206" s="16"/>
      <c r="F206" s="16"/>
      <c r="G206" s="18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33"/>
      <c r="X206" s="16"/>
      <c r="Y206" s="16"/>
      <c r="Z206" s="16"/>
      <c r="AA206" s="1"/>
      <c r="AB206" s="16"/>
      <c r="AC206" s="16"/>
    </row>
    <row r="207" spans="1:29" ht="12.75">
      <c r="A207" s="16"/>
      <c r="B207" s="16">
        <f>A205+0.5</f>
        <v>51.5</v>
      </c>
      <c r="C207" s="39" t="e">
        <f>C206</f>
        <v>#NUM!</v>
      </c>
      <c r="D207" s="16"/>
      <c r="E207" s="16"/>
      <c r="F207" s="16"/>
      <c r="G207" s="18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33"/>
      <c r="X207" s="16"/>
      <c r="Y207" s="16"/>
      <c r="Z207" s="16"/>
      <c r="AA207" s="1"/>
      <c r="AB207" s="16"/>
      <c r="AC207" s="16"/>
    </row>
    <row r="208" spans="1:29" ht="12.75">
      <c r="A208" s="16"/>
      <c r="B208" s="16">
        <f>B207</f>
        <v>51.5</v>
      </c>
      <c r="C208" s="39">
        <v>0</v>
      </c>
      <c r="D208" s="16"/>
      <c r="E208" s="16"/>
      <c r="F208" s="16"/>
      <c r="G208" s="18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33"/>
      <c r="X208" s="16"/>
      <c r="Y208" s="16"/>
      <c r="Z208" s="16"/>
      <c r="AA208" s="1"/>
      <c r="AB208" s="16"/>
      <c r="AC208" s="16"/>
    </row>
    <row r="209" spans="1:29" ht="12.75">
      <c r="A209" s="16">
        <f>A205+1</f>
        <v>52</v>
      </c>
      <c r="B209" s="16">
        <f>A209-0.5</f>
        <v>51.5</v>
      </c>
      <c r="C209" s="39">
        <v>0</v>
      </c>
      <c r="D209" s="16"/>
      <c r="E209" s="16"/>
      <c r="F209" s="16"/>
      <c r="G209" s="18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33"/>
      <c r="X209" s="16"/>
      <c r="Y209" s="16"/>
      <c r="Z209" s="16"/>
      <c r="AA209" s="1"/>
      <c r="AB209" s="16"/>
      <c r="AC209" s="16"/>
    </row>
    <row r="210" spans="1:29" ht="12.75">
      <c r="A210" s="16"/>
      <c r="B210" s="16">
        <f>B209</f>
        <v>51.5</v>
      </c>
      <c r="C210" s="39" t="e">
        <f>BINOMDIST(A209,$I$1,$J$1,$K$1)</f>
        <v>#NUM!</v>
      </c>
      <c r="D210" s="16"/>
      <c r="E210" s="16"/>
      <c r="F210" s="16"/>
      <c r="G210" s="18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33"/>
      <c r="X210" s="16"/>
      <c r="Y210" s="16"/>
      <c r="Z210" s="16"/>
      <c r="AA210" s="1"/>
      <c r="AB210" s="16"/>
      <c r="AC210" s="16"/>
    </row>
    <row r="211" spans="1:29" ht="12.75">
      <c r="A211" s="16"/>
      <c r="B211" s="16">
        <f>A209+0.5</f>
        <v>52.5</v>
      </c>
      <c r="C211" s="39" t="e">
        <f>C210</f>
        <v>#NUM!</v>
      </c>
      <c r="D211" s="16"/>
      <c r="E211" s="16"/>
      <c r="F211" s="16"/>
      <c r="G211" s="18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33"/>
      <c r="X211" s="16"/>
      <c r="Y211" s="16"/>
      <c r="Z211" s="16"/>
      <c r="AA211" s="1"/>
      <c r="AB211" s="16"/>
      <c r="AC211" s="16"/>
    </row>
    <row r="212" spans="1:29" ht="12.75">
      <c r="A212" s="16"/>
      <c r="B212" s="16">
        <f>B211</f>
        <v>52.5</v>
      </c>
      <c r="C212" s="39">
        <v>0</v>
      </c>
      <c r="D212" s="16"/>
      <c r="E212" s="16"/>
      <c r="F212" s="16"/>
      <c r="G212" s="18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33"/>
      <c r="X212" s="16"/>
      <c r="Y212" s="16"/>
      <c r="Z212" s="16"/>
      <c r="AA212" s="1"/>
      <c r="AB212" s="16"/>
      <c r="AC212" s="16"/>
    </row>
    <row r="213" spans="1:29" ht="12.75">
      <c r="A213" s="16">
        <f>A209+1</f>
        <v>53</v>
      </c>
      <c r="B213" s="16">
        <f>A213-0.5</f>
        <v>52.5</v>
      </c>
      <c r="C213" s="39">
        <v>0</v>
      </c>
      <c r="D213" s="16"/>
      <c r="E213" s="16"/>
      <c r="F213" s="16"/>
      <c r="G213" s="18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33"/>
      <c r="X213" s="16"/>
      <c r="Y213" s="16"/>
      <c r="Z213" s="16"/>
      <c r="AA213" s="1"/>
      <c r="AB213" s="16"/>
      <c r="AC213" s="16"/>
    </row>
    <row r="214" spans="1:29" ht="12.75">
      <c r="A214" s="16"/>
      <c r="B214" s="16">
        <f>B213</f>
        <v>52.5</v>
      </c>
      <c r="C214" s="39" t="e">
        <f>BINOMDIST(A213,$I$1,$J$1,$K$1)</f>
        <v>#NUM!</v>
      </c>
      <c r="D214" s="16"/>
      <c r="E214" s="16"/>
      <c r="F214" s="16"/>
      <c r="G214" s="18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33"/>
      <c r="X214" s="16"/>
      <c r="Y214" s="16"/>
      <c r="Z214" s="16"/>
      <c r="AA214" s="1"/>
      <c r="AB214" s="16"/>
      <c r="AC214" s="16"/>
    </row>
    <row r="215" spans="1:29" ht="12.75">
      <c r="A215" s="16"/>
      <c r="B215" s="16">
        <f>A213+0.5</f>
        <v>53.5</v>
      </c>
      <c r="C215" s="39" t="e">
        <f>C214</f>
        <v>#NUM!</v>
      </c>
      <c r="D215" s="16"/>
      <c r="E215" s="16"/>
      <c r="F215" s="16"/>
      <c r="G215" s="18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33"/>
      <c r="X215" s="16"/>
      <c r="Y215" s="16"/>
      <c r="Z215" s="16"/>
      <c r="AA215" s="1"/>
      <c r="AB215" s="16"/>
      <c r="AC215" s="16"/>
    </row>
    <row r="216" spans="1:29" ht="12.75">
      <c r="A216" s="16"/>
      <c r="B216" s="16">
        <f>B215</f>
        <v>53.5</v>
      </c>
      <c r="C216" s="39">
        <v>0</v>
      </c>
      <c r="D216" s="16"/>
      <c r="E216" s="16"/>
      <c r="F216" s="16"/>
      <c r="G216" s="18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33"/>
      <c r="X216" s="16"/>
      <c r="Y216" s="16"/>
      <c r="Z216" s="16"/>
      <c r="AA216" s="1"/>
      <c r="AB216" s="16"/>
      <c r="AC216" s="16"/>
    </row>
    <row r="217" spans="1:29" ht="12.75">
      <c r="A217" s="16">
        <f>A213+1</f>
        <v>54</v>
      </c>
      <c r="B217" s="16">
        <f>A217-0.5</f>
        <v>53.5</v>
      </c>
      <c r="C217" s="39">
        <v>0</v>
      </c>
      <c r="D217" s="16"/>
      <c r="E217" s="16"/>
      <c r="F217" s="16"/>
      <c r="G217" s="18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33"/>
      <c r="X217" s="16"/>
      <c r="Y217" s="16"/>
      <c r="Z217" s="16"/>
      <c r="AA217" s="1"/>
      <c r="AB217" s="16"/>
      <c r="AC217" s="16"/>
    </row>
    <row r="218" spans="1:29" ht="12.75">
      <c r="A218" s="16"/>
      <c r="B218" s="16">
        <f>B217</f>
        <v>53.5</v>
      </c>
      <c r="C218" s="39" t="e">
        <f>BINOMDIST(A217,$I$1,$J$1,$K$1)</f>
        <v>#NUM!</v>
      </c>
      <c r="D218" s="16"/>
      <c r="E218" s="16"/>
      <c r="F218" s="16"/>
      <c r="G218" s="18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33"/>
      <c r="X218" s="16"/>
      <c r="Y218" s="16"/>
      <c r="Z218" s="16"/>
      <c r="AA218" s="1"/>
      <c r="AB218" s="16"/>
      <c r="AC218" s="16"/>
    </row>
    <row r="219" spans="1:29" ht="12.75">
      <c r="A219" s="16"/>
      <c r="B219" s="16">
        <f>A217+0.5</f>
        <v>54.5</v>
      </c>
      <c r="C219" s="39" t="e">
        <f>C218</f>
        <v>#NUM!</v>
      </c>
      <c r="D219" s="16"/>
      <c r="E219" s="16"/>
      <c r="F219" s="16"/>
      <c r="G219" s="18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33"/>
      <c r="X219" s="16"/>
      <c r="Y219" s="16"/>
      <c r="Z219" s="16"/>
      <c r="AA219" s="1"/>
      <c r="AB219" s="16"/>
      <c r="AC219" s="16"/>
    </row>
    <row r="220" spans="1:29" ht="12.75">
      <c r="A220" s="16"/>
      <c r="B220" s="16">
        <f>B219</f>
        <v>54.5</v>
      </c>
      <c r="C220" s="39">
        <v>0</v>
      </c>
      <c r="D220" s="16"/>
      <c r="E220" s="16"/>
      <c r="F220" s="16"/>
      <c r="G220" s="18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33"/>
      <c r="X220" s="16"/>
      <c r="Y220" s="16"/>
      <c r="Z220" s="16"/>
      <c r="AA220" s="1"/>
      <c r="AB220" s="16"/>
      <c r="AC220" s="16"/>
    </row>
    <row r="221" spans="1:29" ht="12.75">
      <c r="A221" s="16">
        <f>A217+1</f>
        <v>55</v>
      </c>
      <c r="B221" s="16">
        <f>A221-0.5</f>
        <v>54.5</v>
      </c>
      <c r="C221" s="39">
        <v>0</v>
      </c>
      <c r="D221" s="16"/>
      <c r="E221" s="16"/>
      <c r="F221" s="16"/>
      <c r="G221" s="18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33"/>
      <c r="X221" s="16"/>
      <c r="Y221" s="16"/>
      <c r="Z221" s="16"/>
      <c r="AA221" s="1"/>
      <c r="AB221" s="16"/>
      <c r="AC221" s="16"/>
    </row>
    <row r="222" spans="1:29" ht="12.75">
      <c r="A222" s="16"/>
      <c r="B222" s="16">
        <f>B221</f>
        <v>54.5</v>
      </c>
      <c r="C222" s="39" t="e">
        <f>BINOMDIST(A221,$I$1,$J$1,$K$1)</f>
        <v>#NUM!</v>
      </c>
      <c r="D222" s="16"/>
      <c r="E222" s="16"/>
      <c r="F222" s="16"/>
      <c r="G222" s="18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33"/>
      <c r="X222" s="16"/>
      <c r="Y222" s="16"/>
      <c r="Z222" s="16"/>
      <c r="AA222" s="1"/>
      <c r="AB222" s="16"/>
      <c r="AC222" s="16"/>
    </row>
    <row r="223" spans="1:29" ht="12.75">
      <c r="A223" s="16"/>
      <c r="B223" s="16">
        <f>A221+0.5</f>
        <v>55.5</v>
      </c>
      <c r="C223" s="39" t="e">
        <f>C222</f>
        <v>#NUM!</v>
      </c>
      <c r="D223" s="16"/>
      <c r="E223" s="16"/>
      <c r="F223" s="16"/>
      <c r="G223" s="18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33"/>
      <c r="X223" s="16"/>
      <c r="Y223" s="16"/>
      <c r="Z223" s="16"/>
      <c r="AA223" s="1"/>
      <c r="AB223" s="16"/>
      <c r="AC223" s="16"/>
    </row>
    <row r="224" spans="1:29" ht="12.75">
      <c r="A224" s="16"/>
      <c r="B224" s="16">
        <f>B223</f>
        <v>55.5</v>
      </c>
      <c r="C224" s="39">
        <v>0</v>
      </c>
      <c r="D224" s="16"/>
      <c r="E224" s="16"/>
      <c r="F224" s="16"/>
      <c r="G224" s="18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33"/>
      <c r="X224" s="16"/>
      <c r="Y224" s="16"/>
      <c r="Z224" s="16"/>
      <c r="AA224" s="1"/>
      <c r="AB224" s="16"/>
      <c r="AC224" s="16"/>
    </row>
    <row r="225" spans="1:29" ht="12.75">
      <c r="A225" s="16">
        <f>A221+1</f>
        <v>56</v>
      </c>
      <c r="B225" s="16">
        <f>A225-0.5</f>
        <v>55.5</v>
      </c>
      <c r="C225" s="39">
        <v>0</v>
      </c>
      <c r="D225" s="16"/>
      <c r="E225" s="16"/>
      <c r="F225" s="16"/>
      <c r="G225" s="18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33"/>
      <c r="X225" s="16"/>
      <c r="Y225" s="16"/>
      <c r="Z225" s="16"/>
      <c r="AA225" s="1"/>
      <c r="AB225" s="16"/>
      <c r="AC225" s="16"/>
    </row>
    <row r="226" spans="1:29" ht="12.75">
      <c r="A226" s="16"/>
      <c r="B226" s="16">
        <f>B225</f>
        <v>55.5</v>
      </c>
      <c r="C226" s="39" t="e">
        <f>BINOMDIST(A225,$I$1,$J$1,$K$1)</f>
        <v>#NUM!</v>
      </c>
      <c r="D226" s="16"/>
      <c r="E226" s="16"/>
      <c r="F226" s="16"/>
      <c r="G226" s="18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33"/>
      <c r="X226" s="16"/>
      <c r="Y226" s="16"/>
      <c r="Z226" s="16"/>
      <c r="AA226" s="1"/>
      <c r="AB226" s="16"/>
      <c r="AC226" s="16"/>
    </row>
    <row r="227" spans="1:29" ht="12.75">
      <c r="A227" s="16"/>
      <c r="B227" s="16">
        <f>A225+0.5</f>
        <v>56.5</v>
      </c>
      <c r="C227" s="39" t="e">
        <f>C226</f>
        <v>#NUM!</v>
      </c>
      <c r="D227" s="16"/>
      <c r="E227" s="16"/>
      <c r="F227" s="16"/>
      <c r="G227" s="18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33"/>
      <c r="X227" s="16"/>
      <c r="Y227" s="16"/>
      <c r="Z227" s="16"/>
      <c r="AA227" s="1"/>
      <c r="AB227" s="16"/>
      <c r="AC227" s="16"/>
    </row>
    <row r="228" spans="1:29" ht="12.75">
      <c r="A228" s="16"/>
      <c r="B228" s="16">
        <f>B227</f>
        <v>56.5</v>
      </c>
      <c r="C228" s="39">
        <v>0</v>
      </c>
      <c r="D228" s="16"/>
      <c r="E228" s="16"/>
      <c r="F228" s="16"/>
      <c r="G228" s="18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33"/>
      <c r="X228" s="16"/>
      <c r="Y228" s="16"/>
      <c r="Z228" s="16"/>
      <c r="AA228" s="1"/>
      <c r="AB228" s="16"/>
      <c r="AC228" s="16"/>
    </row>
    <row r="229" spans="1:29" ht="12.75">
      <c r="A229" s="16">
        <f>A225+1</f>
        <v>57</v>
      </c>
      <c r="B229" s="16">
        <f>A229-0.5</f>
        <v>56.5</v>
      </c>
      <c r="C229" s="39">
        <v>0</v>
      </c>
      <c r="D229" s="16"/>
      <c r="E229" s="16"/>
      <c r="F229" s="16"/>
      <c r="G229" s="18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33"/>
      <c r="X229" s="16"/>
      <c r="Y229" s="16"/>
      <c r="Z229" s="16"/>
      <c r="AA229" s="1"/>
      <c r="AB229" s="16"/>
      <c r="AC229" s="16"/>
    </row>
    <row r="230" spans="1:29" ht="12.75">
      <c r="A230" s="16"/>
      <c r="B230" s="16">
        <f>B229</f>
        <v>56.5</v>
      </c>
      <c r="C230" s="39" t="e">
        <f>BINOMDIST(A229,$I$1,$J$1,$K$1)</f>
        <v>#NUM!</v>
      </c>
      <c r="D230" s="16"/>
      <c r="E230" s="16"/>
      <c r="F230" s="16"/>
      <c r="G230" s="18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33"/>
      <c r="X230" s="16"/>
      <c r="Y230" s="16"/>
      <c r="Z230" s="16"/>
      <c r="AA230" s="1"/>
      <c r="AB230" s="16"/>
      <c r="AC230" s="16"/>
    </row>
    <row r="231" spans="1:29" ht="12.75">
      <c r="A231" s="16"/>
      <c r="B231" s="16">
        <f>A229+0.5</f>
        <v>57.5</v>
      </c>
      <c r="C231" s="39" t="e">
        <f>C230</f>
        <v>#NUM!</v>
      </c>
      <c r="D231" s="16"/>
      <c r="E231" s="16"/>
      <c r="F231" s="16"/>
      <c r="G231" s="18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33"/>
      <c r="X231" s="16"/>
      <c r="Y231" s="16"/>
      <c r="Z231" s="16"/>
      <c r="AA231" s="1"/>
      <c r="AB231" s="16"/>
      <c r="AC231" s="16"/>
    </row>
    <row r="232" spans="1:29" ht="12.75">
      <c r="A232" s="16"/>
      <c r="B232" s="16">
        <f>B231</f>
        <v>57.5</v>
      </c>
      <c r="C232" s="39">
        <v>0</v>
      </c>
      <c r="D232" s="16"/>
      <c r="E232" s="16"/>
      <c r="F232" s="16"/>
      <c r="G232" s="18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33"/>
      <c r="X232" s="16"/>
      <c r="Y232" s="16"/>
      <c r="Z232" s="16"/>
      <c r="AA232" s="1"/>
      <c r="AB232" s="16"/>
      <c r="AC232" s="16"/>
    </row>
    <row r="233" spans="1:29" ht="12.75">
      <c r="A233" s="16">
        <f>A229+1</f>
        <v>58</v>
      </c>
      <c r="B233" s="16">
        <f>A233-0.5</f>
        <v>57.5</v>
      </c>
      <c r="C233" s="39">
        <v>0</v>
      </c>
      <c r="D233" s="16"/>
      <c r="E233" s="16"/>
      <c r="F233" s="16"/>
      <c r="G233" s="18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33"/>
      <c r="X233" s="16"/>
      <c r="Y233" s="16"/>
      <c r="Z233" s="16"/>
      <c r="AA233" s="1"/>
      <c r="AB233" s="16"/>
      <c r="AC233" s="16"/>
    </row>
    <row r="234" spans="1:29" ht="12.75">
      <c r="A234" s="16"/>
      <c r="B234" s="16">
        <f>B233</f>
        <v>57.5</v>
      </c>
      <c r="C234" s="39" t="e">
        <f>BINOMDIST(A233,$I$1,$J$1,$K$1)</f>
        <v>#NUM!</v>
      </c>
      <c r="D234" s="16"/>
      <c r="E234" s="16"/>
      <c r="F234" s="16"/>
      <c r="G234" s="18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33"/>
      <c r="X234" s="16"/>
      <c r="Y234" s="16"/>
      <c r="Z234" s="16"/>
      <c r="AA234" s="1"/>
      <c r="AB234" s="16"/>
      <c r="AC234" s="16"/>
    </row>
    <row r="235" spans="1:29" ht="12.75">
      <c r="A235" s="16"/>
      <c r="B235" s="16">
        <f>A233+0.5</f>
        <v>58.5</v>
      </c>
      <c r="C235" s="39" t="e">
        <f>C234</f>
        <v>#NUM!</v>
      </c>
      <c r="D235" s="16"/>
      <c r="E235" s="16"/>
      <c r="F235" s="16"/>
      <c r="G235" s="18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33"/>
      <c r="X235" s="16"/>
      <c r="Y235" s="16"/>
      <c r="Z235" s="16"/>
      <c r="AA235" s="1"/>
      <c r="AB235" s="16"/>
      <c r="AC235" s="16"/>
    </row>
    <row r="236" spans="1:29" ht="12.75">
      <c r="A236" s="16"/>
      <c r="B236" s="16">
        <f>B235</f>
        <v>58.5</v>
      </c>
      <c r="C236" s="39">
        <v>0</v>
      </c>
      <c r="D236" s="16"/>
      <c r="E236" s="16"/>
      <c r="F236" s="16"/>
      <c r="G236" s="18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33"/>
      <c r="X236" s="16"/>
      <c r="Y236" s="16"/>
      <c r="Z236" s="16"/>
      <c r="AA236" s="1"/>
      <c r="AB236" s="16"/>
      <c r="AC236" s="16"/>
    </row>
    <row r="237" spans="1:29" ht="12.75">
      <c r="A237" s="16">
        <f>A233+1</f>
        <v>59</v>
      </c>
      <c r="B237" s="16">
        <f>A237-0.5</f>
        <v>58.5</v>
      </c>
      <c r="C237" s="39">
        <v>0</v>
      </c>
      <c r="D237" s="16"/>
      <c r="E237" s="16"/>
      <c r="F237" s="16"/>
      <c r="G237" s="18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33"/>
      <c r="X237" s="16"/>
      <c r="Y237" s="16"/>
      <c r="Z237" s="16"/>
      <c r="AA237" s="1"/>
      <c r="AB237" s="16"/>
      <c r="AC237" s="16"/>
    </row>
    <row r="238" spans="1:29" ht="12.75">
      <c r="A238" s="16"/>
      <c r="B238" s="16">
        <f>B237</f>
        <v>58.5</v>
      </c>
      <c r="C238" s="39" t="e">
        <f>BINOMDIST(A237,$I$1,$J$1,$K$1)</f>
        <v>#NUM!</v>
      </c>
      <c r="D238" s="16"/>
      <c r="E238" s="16"/>
      <c r="F238" s="16"/>
      <c r="G238" s="18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33"/>
      <c r="X238" s="16"/>
      <c r="Y238" s="16"/>
      <c r="Z238" s="16"/>
      <c r="AA238" s="1"/>
      <c r="AB238" s="16"/>
      <c r="AC238" s="16"/>
    </row>
    <row r="239" spans="1:29" ht="12.75">
      <c r="A239" s="16"/>
      <c r="B239" s="16">
        <f>A237+0.5</f>
        <v>59.5</v>
      </c>
      <c r="C239" s="39" t="e">
        <f>C238</f>
        <v>#NUM!</v>
      </c>
      <c r="D239" s="16"/>
      <c r="E239" s="16"/>
      <c r="F239" s="16"/>
      <c r="G239" s="18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33"/>
      <c r="X239" s="16"/>
      <c r="Y239" s="16"/>
      <c r="Z239" s="16"/>
      <c r="AA239" s="1"/>
      <c r="AB239" s="16"/>
      <c r="AC239" s="16"/>
    </row>
    <row r="240" spans="1:29" ht="12.75">
      <c r="A240" s="16"/>
      <c r="B240" s="16">
        <f>B239</f>
        <v>59.5</v>
      </c>
      <c r="C240" s="39">
        <v>0</v>
      </c>
      <c r="D240" s="16"/>
      <c r="E240" s="16"/>
      <c r="F240" s="16"/>
      <c r="G240" s="18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33"/>
      <c r="X240" s="16"/>
      <c r="Y240" s="16"/>
      <c r="Z240" s="16"/>
      <c r="AA240" s="1"/>
      <c r="AB240" s="16"/>
      <c r="AC240" s="16"/>
    </row>
    <row r="241" spans="1:29" ht="12.75">
      <c r="A241" s="16">
        <f>A237+1</f>
        <v>60</v>
      </c>
      <c r="B241" s="16">
        <f>A241-0.5</f>
        <v>59.5</v>
      </c>
      <c r="C241" s="39">
        <v>0</v>
      </c>
      <c r="D241" s="16"/>
      <c r="E241" s="16"/>
      <c r="F241" s="16"/>
      <c r="G241" s="18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33"/>
      <c r="X241" s="16"/>
      <c r="Y241" s="16"/>
      <c r="Z241" s="16"/>
      <c r="AA241" s="1"/>
      <c r="AB241" s="16"/>
      <c r="AC241" s="16"/>
    </row>
    <row r="242" spans="1:29" ht="12.75">
      <c r="A242" s="16"/>
      <c r="B242" s="16">
        <f>B241</f>
        <v>59.5</v>
      </c>
      <c r="C242" s="39" t="e">
        <f>BINOMDIST(A241,$I$1,$J$1,$K$1)</f>
        <v>#NUM!</v>
      </c>
      <c r="D242" s="16"/>
      <c r="E242" s="16"/>
      <c r="F242" s="16"/>
      <c r="G242" s="18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33"/>
      <c r="X242" s="16"/>
      <c r="Y242" s="16"/>
      <c r="Z242" s="16"/>
      <c r="AA242" s="1"/>
      <c r="AB242" s="16"/>
      <c r="AC242" s="16"/>
    </row>
    <row r="243" spans="1:29" ht="12.75">
      <c r="A243" s="16"/>
      <c r="B243" s="16">
        <f>A241+0.5</f>
        <v>60.5</v>
      </c>
      <c r="C243" s="39" t="e">
        <f>C242</f>
        <v>#NUM!</v>
      </c>
      <c r="D243" s="16"/>
      <c r="E243" s="16"/>
      <c r="F243" s="16"/>
      <c r="G243" s="18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33"/>
      <c r="X243" s="16"/>
      <c r="Y243" s="16"/>
      <c r="Z243" s="16"/>
      <c r="AA243" s="1"/>
      <c r="AB243" s="16"/>
      <c r="AC243" s="16"/>
    </row>
    <row r="244" spans="1:29" ht="12.75">
      <c r="A244" s="16"/>
      <c r="B244" s="16">
        <f>B243</f>
        <v>60.5</v>
      </c>
      <c r="C244" s="39">
        <v>0</v>
      </c>
      <c r="D244" s="16"/>
      <c r="E244" s="16"/>
      <c r="F244" s="16"/>
      <c r="G244" s="18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33"/>
      <c r="X244" s="16"/>
      <c r="Y244" s="16"/>
      <c r="Z244" s="16"/>
      <c r="AA244" s="1"/>
      <c r="AB244" s="16"/>
      <c r="AC244" s="16"/>
    </row>
    <row r="245" spans="1:29" ht="12.75">
      <c r="A245" s="16">
        <f>A241+1</f>
        <v>61</v>
      </c>
      <c r="B245" s="16">
        <f>A245-0.5</f>
        <v>60.5</v>
      </c>
      <c r="C245" s="39">
        <v>0</v>
      </c>
      <c r="D245" s="16"/>
      <c r="E245" s="16"/>
      <c r="F245" s="16"/>
      <c r="G245" s="18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33"/>
      <c r="X245" s="16"/>
      <c r="Y245" s="16"/>
      <c r="Z245" s="16"/>
      <c r="AA245" s="1"/>
      <c r="AB245" s="16"/>
      <c r="AC245" s="16"/>
    </row>
    <row r="246" spans="1:29" ht="12.75">
      <c r="A246" s="16"/>
      <c r="B246" s="16">
        <f>B245</f>
        <v>60.5</v>
      </c>
      <c r="C246" s="39" t="e">
        <f>BINOMDIST(A245,$I$1,$J$1,$K$1)</f>
        <v>#NUM!</v>
      </c>
      <c r="D246" s="16"/>
      <c r="E246" s="16"/>
      <c r="F246" s="16"/>
      <c r="G246" s="18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33"/>
      <c r="X246" s="16"/>
      <c r="Y246" s="16"/>
      <c r="Z246" s="16"/>
      <c r="AA246" s="1"/>
      <c r="AB246" s="16"/>
      <c r="AC246" s="16"/>
    </row>
    <row r="247" spans="1:29" ht="12.75">
      <c r="A247" s="16"/>
      <c r="B247" s="16">
        <f>A245+0.5</f>
        <v>61.5</v>
      </c>
      <c r="C247" s="39" t="e">
        <f>C246</f>
        <v>#NUM!</v>
      </c>
      <c r="D247" s="16"/>
      <c r="E247" s="16"/>
      <c r="F247" s="16"/>
      <c r="G247" s="18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33"/>
      <c r="X247" s="16"/>
      <c r="Y247" s="16"/>
      <c r="Z247" s="16"/>
      <c r="AA247" s="1"/>
      <c r="AB247" s="16"/>
      <c r="AC247" s="16"/>
    </row>
    <row r="248" spans="1:29" ht="12.75">
      <c r="A248" s="16"/>
      <c r="B248" s="16">
        <f>B247</f>
        <v>61.5</v>
      </c>
      <c r="C248" s="39">
        <v>0</v>
      </c>
      <c r="D248" s="16"/>
      <c r="E248" s="16"/>
      <c r="F248" s="16"/>
      <c r="G248" s="18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33"/>
      <c r="X248" s="16"/>
      <c r="Y248" s="16"/>
      <c r="Z248" s="16"/>
      <c r="AA248" s="1"/>
      <c r="AB248" s="16"/>
      <c r="AC248" s="16"/>
    </row>
    <row r="249" spans="1:29" ht="12.75">
      <c r="A249" s="16">
        <f>A245+1</f>
        <v>62</v>
      </c>
      <c r="B249" s="16">
        <f>A249-0.5</f>
        <v>61.5</v>
      </c>
      <c r="C249" s="39">
        <v>0</v>
      </c>
      <c r="D249" s="16"/>
      <c r="E249" s="16"/>
      <c r="F249" s="16"/>
      <c r="G249" s="18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33"/>
      <c r="X249" s="16"/>
      <c r="Y249" s="16"/>
      <c r="Z249" s="16"/>
      <c r="AA249" s="1"/>
      <c r="AB249" s="16"/>
      <c r="AC249" s="16"/>
    </row>
    <row r="250" spans="1:29" ht="12.75">
      <c r="A250" s="16"/>
      <c r="B250" s="16">
        <f>B249</f>
        <v>61.5</v>
      </c>
      <c r="C250" s="39" t="e">
        <f>BINOMDIST(A249,$I$1,$J$1,$K$1)</f>
        <v>#NUM!</v>
      </c>
      <c r="D250" s="16"/>
      <c r="E250" s="16"/>
      <c r="F250" s="16"/>
      <c r="G250" s="18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33"/>
      <c r="X250" s="16"/>
      <c r="Y250" s="16"/>
      <c r="Z250" s="16"/>
      <c r="AA250" s="1"/>
      <c r="AB250" s="16"/>
      <c r="AC250" s="16"/>
    </row>
    <row r="251" spans="1:29" ht="12.75">
      <c r="A251" s="16"/>
      <c r="B251" s="16">
        <f>A249+0.5</f>
        <v>62.5</v>
      </c>
      <c r="C251" s="39" t="e">
        <f>C250</f>
        <v>#NUM!</v>
      </c>
      <c r="D251" s="16"/>
      <c r="E251" s="16"/>
      <c r="F251" s="16"/>
      <c r="G251" s="18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33"/>
      <c r="X251" s="16"/>
      <c r="Y251" s="16"/>
      <c r="Z251" s="16"/>
      <c r="AA251" s="1"/>
      <c r="AB251" s="16"/>
      <c r="AC251" s="16"/>
    </row>
    <row r="252" spans="1:29" ht="12.75">
      <c r="A252" s="16"/>
      <c r="B252" s="16">
        <f>B251</f>
        <v>62.5</v>
      </c>
      <c r="C252" s="39">
        <v>0</v>
      </c>
      <c r="D252" s="16"/>
      <c r="E252" s="16"/>
      <c r="F252" s="16"/>
      <c r="G252" s="18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33"/>
      <c r="X252" s="16"/>
      <c r="Y252" s="16"/>
      <c r="Z252" s="16"/>
      <c r="AA252" s="1"/>
      <c r="AB252" s="16"/>
      <c r="AC252" s="16"/>
    </row>
    <row r="253" spans="1:29" ht="12.75">
      <c r="A253" s="16">
        <f>A249+1</f>
        <v>63</v>
      </c>
      <c r="B253" s="16">
        <f>A253-0.5</f>
        <v>62.5</v>
      </c>
      <c r="C253" s="39">
        <v>0</v>
      </c>
      <c r="D253" s="16"/>
      <c r="E253" s="16"/>
      <c r="F253" s="16"/>
      <c r="G253" s="18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33"/>
      <c r="X253" s="16"/>
      <c r="Y253" s="16"/>
      <c r="Z253" s="16"/>
      <c r="AA253" s="1"/>
      <c r="AB253" s="16"/>
      <c r="AC253" s="16"/>
    </row>
    <row r="254" spans="1:29" ht="12.75">
      <c r="A254" s="16"/>
      <c r="B254" s="16">
        <f>B253</f>
        <v>62.5</v>
      </c>
      <c r="C254" s="39" t="e">
        <f>BINOMDIST(A253,$I$1,$J$1,$K$1)</f>
        <v>#NUM!</v>
      </c>
      <c r="D254" s="16"/>
      <c r="E254" s="16"/>
      <c r="F254" s="16"/>
      <c r="G254" s="18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33"/>
      <c r="X254" s="16"/>
      <c r="Y254" s="16"/>
      <c r="Z254" s="16"/>
      <c r="AA254" s="1"/>
      <c r="AB254" s="16"/>
      <c r="AC254" s="16"/>
    </row>
    <row r="255" spans="1:29" ht="12.75">
      <c r="A255" s="16"/>
      <c r="B255" s="16">
        <f>A253+0.5</f>
        <v>63.5</v>
      </c>
      <c r="C255" s="39" t="e">
        <f>C254</f>
        <v>#NUM!</v>
      </c>
      <c r="D255" s="16"/>
      <c r="E255" s="16"/>
      <c r="F255" s="16"/>
      <c r="G255" s="18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33"/>
      <c r="X255" s="16"/>
      <c r="Y255" s="16"/>
      <c r="Z255" s="16"/>
      <c r="AA255" s="1"/>
      <c r="AB255" s="16"/>
      <c r="AC255" s="16"/>
    </row>
    <row r="256" spans="1:29" ht="12.75">
      <c r="A256" s="16"/>
      <c r="B256" s="16">
        <f>B255</f>
        <v>63.5</v>
      </c>
      <c r="C256" s="39">
        <v>0</v>
      </c>
      <c r="D256" s="16"/>
      <c r="E256" s="16"/>
      <c r="F256" s="16"/>
      <c r="G256" s="18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33"/>
      <c r="X256" s="16"/>
      <c r="Y256" s="16"/>
      <c r="Z256" s="16"/>
      <c r="AA256" s="1"/>
      <c r="AB256" s="16"/>
      <c r="AC256" s="16"/>
    </row>
    <row r="257" spans="1:29" ht="12.75">
      <c r="A257" s="16">
        <f>A253+1</f>
        <v>64</v>
      </c>
      <c r="B257" s="16">
        <f>A257-0.5</f>
        <v>63.5</v>
      </c>
      <c r="C257" s="39">
        <v>0</v>
      </c>
      <c r="D257" s="16"/>
      <c r="E257" s="16"/>
      <c r="F257" s="16"/>
      <c r="G257" s="18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33"/>
      <c r="X257" s="16"/>
      <c r="Y257" s="16"/>
      <c r="Z257" s="16"/>
      <c r="AA257" s="1"/>
      <c r="AB257" s="16"/>
      <c r="AC257" s="16"/>
    </row>
    <row r="258" spans="1:29" ht="12.75">
      <c r="A258" s="16"/>
      <c r="B258" s="16">
        <f>B257</f>
        <v>63.5</v>
      </c>
      <c r="C258" s="39" t="e">
        <f>BINOMDIST(A257,$I$1,$J$1,$K$1)</f>
        <v>#NUM!</v>
      </c>
      <c r="D258" s="16"/>
      <c r="E258" s="16"/>
      <c r="F258" s="16"/>
      <c r="G258" s="18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33"/>
      <c r="X258" s="16"/>
      <c r="Y258" s="16"/>
      <c r="Z258" s="16"/>
      <c r="AA258" s="1"/>
      <c r="AB258" s="16"/>
      <c r="AC258" s="16"/>
    </row>
    <row r="259" spans="1:29" ht="12.75">
      <c r="A259" s="16"/>
      <c r="B259" s="16">
        <f>A257+0.5</f>
        <v>64.5</v>
      </c>
      <c r="C259" s="39" t="e">
        <f>C258</f>
        <v>#NUM!</v>
      </c>
      <c r="D259" s="16"/>
      <c r="E259" s="16"/>
      <c r="F259" s="16"/>
      <c r="G259" s="18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33"/>
      <c r="X259" s="16"/>
      <c r="Y259" s="16"/>
      <c r="Z259" s="16"/>
      <c r="AA259" s="1"/>
      <c r="AB259" s="16"/>
      <c r="AC259" s="16"/>
    </row>
    <row r="260" spans="1:29" ht="12.75">
      <c r="A260" s="16"/>
      <c r="B260" s="16">
        <f>B259</f>
        <v>64.5</v>
      </c>
      <c r="C260" s="39">
        <v>0</v>
      </c>
      <c r="D260" s="16"/>
      <c r="E260" s="16"/>
      <c r="F260" s="16"/>
      <c r="G260" s="18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33"/>
      <c r="X260" s="16"/>
      <c r="Y260" s="16"/>
      <c r="Z260" s="16"/>
      <c r="AA260" s="1"/>
      <c r="AB260" s="16"/>
      <c r="AC260" s="16"/>
    </row>
    <row r="261" spans="1:29" ht="12.75">
      <c r="A261" s="16">
        <f>A257+1</f>
        <v>65</v>
      </c>
      <c r="B261" s="16">
        <f>A261-0.5</f>
        <v>64.5</v>
      </c>
      <c r="C261" s="39">
        <v>0</v>
      </c>
      <c r="D261" s="16"/>
      <c r="E261" s="16"/>
      <c r="F261" s="16"/>
      <c r="G261" s="18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33"/>
      <c r="X261" s="16"/>
      <c r="Y261" s="16"/>
      <c r="Z261" s="16"/>
      <c r="AA261" s="1"/>
      <c r="AB261" s="16"/>
      <c r="AC261" s="16"/>
    </row>
    <row r="262" spans="1:29" ht="12.75">
      <c r="A262" s="16"/>
      <c r="B262" s="16">
        <f>B261</f>
        <v>64.5</v>
      </c>
      <c r="C262" s="39" t="e">
        <f>BINOMDIST(A261,$I$1,$J$1,$K$1)</f>
        <v>#NUM!</v>
      </c>
      <c r="D262" s="16"/>
      <c r="E262" s="16"/>
      <c r="F262" s="16"/>
      <c r="G262" s="18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33"/>
      <c r="X262" s="16"/>
      <c r="Y262" s="16"/>
      <c r="Z262" s="16"/>
      <c r="AA262" s="1"/>
      <c r="AB262" s="16"/>
      <c r="AC262" s="16"/>
    </row>
    <row r="263" spans="1:29" ht="12.75">
      <c r="A263" s="16"/>
      <c r="B263" s="16">
        <f>A261+0.5</f>
        <v>65.5</v>
      </c>
      <c r="C263" s="39" t="e">
        <f>C262</f>
        <v>#NUM!</v>
      </c>
      <c r="D263" s="16"/>
      <c r="E263" s="16"/>
      <c r="F263" s="16"/>
      <c r="G263" s="18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33"/>
      <c r="X263" s="16"/>
      <c r="Y263" s="16"/>
      <c r="Z263" s="16"/>
      <c r="AA263" s="1"/>
      <c r="AB263" s="16"/>
      <c r="AC263" s="16"/>
    </row>
    <row r="264" spans="1:29" ht="12.75">
      <c r="A264" s="16"/>
      <c r="B264" s="16">
        <f>B263</f>
        <v>65.5</v>
      </c>
      <c r="C264" s="39">
        <v>0</v>
      </c>
      <c r="D264" s="16"/>
      <c r="E264" s="16"/>
      <c r="F264" s="16"/>
      <c r="G264" s="18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33"/>
      <c r="X264" s="16"/>
      <c r="Y264" s="16"/>
      <c r="Z264" s="16"/>
      <c r="AA264" s="1"/>
      <c r="AB264" s="16"/>
      <c r="AC264" s="16"/>
    </row>
    <row r="265" spans="1:29" ht="12.75">
      <c r="A265" s="16">
        <f>A261+1</f>
        <v>66</v>
      </c>
      <c r="B265" s="16">
        <f>A265-0.5</f>
        <v>65.5</v>
      </c>
      <c r="C265" s="39">
        <v>0</v>
      </c>
      <c r="D265" s="16"/>
      <c r="E265" s="16"/>
      <c r="F265" s="16"/>
      <c r="G265" s="18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33"/>
      <c r="X265" s="16"/>
      <c r="Y265" s="16"/>
      <c r="Z265" s="16"/>
      <c r="AA265" s="1"/>
      <c r="AB265" s="16"/>
      <c r="AC265" s="16"/>
    </row>
    <row r="266" spans="1:29" ht="12.75">
      <c r="A266" s="16"/>
      <c r="B266" s="16">
        <f>B265</f>
        <v>65.5</v>
      </c>
      <c r="C266" s="39" t="e">
        <f>BINOMDIST(A265,$I$1,$J$1,$K$1)</f>
        <v>#NUM!</v>
      </c>
      <c r="D266" s="16"/>
      <c r="E266" s="16"/>
      <c r="F266" s="16"/>
      <c r="G266" s="18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33"/>
      <c r="X266" s="16"/>
      <c r="Y266" s="16"/>
      <c r="Z266" s="16"/>
      <c r="AA266" s="1"/>
      <c r="AB266" s="16"/>
      <c r="AC266" s="16"/>
    </row>
    <row r="267" spans="1:29" ht="12.75">
      <c r="A267" s="16"/>
      <c r="B267" s="16">
        <f>A265+0.5</f>
        <v>66.5</v>
      </c>
      <c r="C267" s="39" t="e">
        <f>C266</f>
        <v>#NUM!</v>
      </c>
      <c r="D267" s="16"/>
      <c r="E267" s="16"/>
      <c r="F267" s="16"/>
      <c r="G267" s="18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33"/>
      <c r="X267" s="16"/>
      <c r="Y267" s="16"/>
      <c r="Z267" s="16"/>
      <c r="AA267" s="1"/>
      <c r="AB267" s="16"/>
      <c r="AC267" s="16"/>
    </row>
    <row r="268" spans="1:29" ht="12.75">
      <c r="A268" s="16"/>
      <c r="B268" s="16">
        <f>B267</f>
        <v>66.5</v>
      </c>
      <c r="C268" s="39">
        <v>0</v>
      </c>
      <c r="D268" s="16"/>
      <c r="E268" s="16"/>
      <c r="F268" s="16"/>
      <c r="G268" s="18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33"/>
      <c r="X268" s="16"/>
      <c r="Y268" s="16"/>
      <c r="Z268" s="16"/>
      <c r="AA268" s="1"/>
      <c r="AB268" s="16"/>
      <c r="AC268" s="16"/>
    </row>
    <row r="269" spans="1:29" ht="12.75">
      <c r="A269" s="16">
        <f>A265+1</f>
        <v>67</v>
      </c>
      <c r="B269" s="16">
        <f>A269-0.5</f>
        <v>66.5</v>
      </c>
      <c r="C269" s="39">
        <v>0</v>
      </c>
      <c r="D269" s="16"/>
      <c r="E269" s="16"/>
      <c r="F269" s="16"/>
      <c r="G269" s="18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33"/>
      <c r="X269" s="16"/>
      <c r="Y269" s="16"/>
      <c r="Z269" s="16"/>
      <c r="AA269" s="1"/>
      <c r="AB269" s="16"/>
      <c r="AC269" s="16"/>
    </row>
    <row r="270" spans="1:29" ht="12.75">
      <c r="A270" s="16"/>
      <c r="B270" s="16">
        <f>B269</f>
        <v>66.5</v>
      </c>
      <c r="C270" s="39" t="e">
        <f>BINOMDIST(A269,$I$1,$J$1,$K$1)</f>
        <v>#NUM!</v>
      </c>
      <c r="D270" s="16"/>
      <c r="E270" s="16"/>
      <c r="F270" s="16"/>
      <c r="G270" s="18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33"/>
      <c r="X270" s="16"/>
      <c r="Y270" s="16"/>
      <c r="Z270" s="16"/>
      <c r="AA270" s="1"/>
      <c r="AB270" s="16"/>
      <c r="AC270" s="16"/>
    </row>
    <row r="271" spans="1:29" ht="12.75">
      <c r="A271" s="16"/>
      <c r="B271" s="16">
        <f>A269+0.5</f>
        <v>67.5</v>
      </c>
      <c r="C271" s="39" t="e">
        <f>C270</f>
        <v>#NUM!</v>
      </c>
      <c r="D271" s="16"/>
      <c r="E271" s="16"/>
      <c r="F271" s="16"/>
      <c r="G271" s="18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33"/>
      <c r="X271" s="16"/>
      <c r="Y271" s="16"/>
      <c r="Z271" s="16"/>
      <c r="AA271" s="1"/>
      <c r="AB271" s="16"/>
      <c r="AC271" s="16"/>
    </row>
    <row r="272" spans="1:29" ht="12.75">
      <c r="A272" s="16"/>
      <c r="B272" s="16">
        <f>B271</f>
        <v>67.5</v>
      </c>
      <c r="C272" s="39">
        <v>0</v>
      </c>
      <c r="D272" s="16"/>
      <c r="E272" s="16"/>
      <c r="F272" s="16"/>
      <c r="G272" s="18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33"/>
      <c r="X272" s="16"/>
      <c r="Y272" s="16"/>
      <c r="Z272" s="16"/>
      <c r="AA272" s="1"/>
      <c r="AB272" s="16"/>
      <c r="AC272" s="16"/>
    </row>
    <row r="273" spans="1:29" ht="12.75">
      <c r="A273" s="16">
        <f>A269+1</f>
        <v>68</v>
      </c>
      <c r="B273" s="16">
        <f>A273-0.5</f>
        <v>67.5</v>
      </c>
      <c r="C273" s="39">
        <v>0</v>
      </c>
      <c r="D273" s="16"/>
      <c r="E273" s="16"/>
      <c r="F273" s="16"/>
      <c r="G273" s="18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33"/>
      <c r="X273" s="16"/>
      <c r="Y273" s="16"/>
      <c r="Z273" s="16"/>
      <c r="AA273" s="1"/>
      <c r="AB273" s="16"/>
      <c r="AC273" s="16"/>
    </row>
    <row r="274" spans="1:29" ht="12.75">
      <c r="A274" s="16"/>
      <c r="B274" s="16">
        <f>B273</f>
        <v>67.5</v>
      </c>
      <c r="C274" s="39" t="e">
        <f>BINOMDIST(A273,$I$1,$J$1,$K$1)</f>
        <v>#NUM!</v>
      </c>
      <c r="D274" s="16"/>
      <c r="E274" s="16"/>
      <c r="F274" s="16"/>
      <c r="G274" s="18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33"/>
      <c r="X274" s="16"/>
      <c r="Y274" s="16"/>
      <c r="Z274" s="16"/>
      <c r="AA274" s="1"/>
      <c r="AB274" s="16"/>
      <c r="AC274" s="16"/>
    </row>
    <row r="275" spans="1:29" ht="12.75">
      <c r="A275" s="16"/>
      <c r="B275" s="16">
        <f>A273+0.5</f>
        <v>68.5</v>
      </c>
      <c r="C275" s="39" t="e">
        <f>C274</f>
        <v>#NUM!</v>
      </c>
      <c r="D275" s="16"/>
      <c r="E275" s="16"/>
      <c r="F275" s="16"/>
      <c r="G275" s="18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33"/>
      <c r="X275" s="16"/>
      <c r="Y275" s="16"/>
      <c r="Z275" s="16"/>
      <c r="AA275" s="1"/>
      <c r="AB275" s="16"/>
      <c r="AC275" s="16"/>
    </row>
    <row r="276" spans="1:29" ht="12.75">
      <c r="A276" s="16"/>
      <c r="B276" s="16">
        <f>B275</f>
        <v>68.5</v>
      </c>
      <c r="C276" s="39">
        <v>0</v>
      </c>
      <c r="D276" s="16"/>
      <c r="E276" s="16"/>
      <c r="F276" s="16"/>
      <c r="G276" s="18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33"/>
      <c r="X276" s="16"/>
      <c r="Y276" s="16"/>
      <c r="Z276" s="16"/>
      <c r="AA276" s="1"/>
      <c r="AB276" s="16"/>
      <c r="AC276" s="16"/>
    </row>
    <row r="277" spans="1:29" ht="12.75">
      <c r="A277" s="16">
        <f>A273+1</f>
        <v>69</v>
      </c>
      <c r="B277" s="16">
        <f>A277-0.5</f>
        <v>68.5</v>
      </c>
      <c r="C277" s="39">
        <v>0</v>
      </c>
      <c r="D277" s="16"/>
      <c r="E277" s="16"/>
      <c r="F277" s="16"/>
      <c r="G277" s="18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33"/>
      <c r="X277" s="16"/>
      <c r="Y277" s="16"/>
      <c r="Z277" s="16"/>
      <c r="AA277" s="1"/>
      <c r="AB277" s="16"/>
      <c r="AC277" s="16"/>
    </row>
    <row r="278" spans="1:29" ht="12.75">
      <c r="A278" s="16"/>
      <c r="B278" s="16">
        <f>B277</f>
        <v>68.5</v>
      </c>
      <c r="C278" s="39" t="e">
        <f>BINOMDIST(A277,$I$1,$J$1,$K$1)</f>
        <v>#NUM!</v>
      </c>
      <c r="D278" s="16"/>
      <c r="E278" s="16"/>
      <c r="F278" s="16"/>
      <c r="G278" s="18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33"/>
      <c r="X278" s="16"/>
      <c r="Y278" s="16"/>
      <c r="Z278" s="16"/>
      <c r="AA278" s="1"/>
      <c r="AB278" s="16"/>
      <c r="AC278" s="16"/>
    </row>
    <row r="279" spans="1:29" ht="12.75">
      <c r="A279" s="16"/>
      <c r="B279" s="16">
        <f>A277+0.5</f>
        <v>69.5</v>
      </c>
      <c r="C279" s="39" t="e">
        <f>C278</f>
        <v>#NUM!</v>
      </c>
      <c r="D279" s="16"/>
      <c r="E279" s="16"/>
      <c r="F279" s="16"/>
      <c r="G279" s="18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33"/>
      <c r="X279" s="16"/>
      <c r="Y279" s="16"/>
      <c r="Z279" s="16"/>
      <c r="AA279" s="1"/>
      <c r="AB279" s="16"/>
      <c r="AC279" s="16"/>
    </row>
    <row r="280" spans="1:29" ht="12.75">
      <c r="A280" s="16"/>
      <c r="B280" s="16">
        <f>B279</f>
        <v>69.5</v>
      </c>
      <c r="C280" s="39">
        <v>0</v>
      </c>
      <c r="D280" s="16"/>
      <c r="E280" s="16"/>
      <c r="F280" s="16"/>
      <c r="G280" s="18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33"/>
      <c r="X280" s="16"/>
      <c r="Y280" s="16"/>
      <c r="Z280" s="16"/>
      <c r="AA280" s="1"/>
      <c r="AB280" s="16"/>
      <c r="AC280" s="16"/>
    </row>
    <row r="281" spans="1:29" ht="12.75">
      <c r="A281" s="16">
        <f>A277+1</f>
        <v>70</v>
      </c>
      <c r="B281" s="16">
        <f>A281-0.5</f>
        <v>69.5</v>
      </c>
      <c r="C281" s="39">
        <v>0</v>
      </c>
      <c r="D281" s="16"/>
      <c r="E281" s="16"/>
      <c r="F281" s="16"/>
      <c r="G281" s="18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33"/>
      <c r="X281" s="16"/>
      <c r="Y281" s="16"/>
      <c r="Z281" s="16"/>
      <c r="AA281" s="1"/>
      <c r="AB281" s="16"/>
      <c r="AC281" s="16"/>
    </row>
    <row r="282" spans="1:29" ht="12.75">
      <c r="A282" s="16"/>
      <c r="B282" s="16">
        <f>B281</f>
        <v>69.5</v>
      </c>
      <c r="C282" s="39" t="e">
        <f>BINOMDIST(A281,$I$1,$J$1,$K$1)</f>
        <v>#NUM!</v>
      </c>
      <c r="D282" s="16"/>
      <c r="E282" s="16"/>
      <c r="F282" s="16"/>
      <c r="G282" s="18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33"/>
      <c r="X282" s="16"/>
      <c r="Y282" s="16"/>
      <c r="Z282" s="16"/>
      <c r="AA282" s="1"/>
      <c r="AB282" s="16"/>
      <c r="AC282" s="16"/>
    </row>
    <row r="283" spans="1:29" ht="12.75">
      <c r="A283" s="16"/>
      <c r="B283" s="16">
        <f>A281+0.5</f>
        <v>70.5</v>
      </c>
      <c r="C283" s="39" t="e">
        <f>C282</f>
        <v>#NUM!</v>
      </c>
      <c r="D283" s="16"/>
      <c r="E283" s="16"/>
      <c r="F283" s="16"/>
      <c r="G283" s="18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33"/>
      <c r="X283" s="16"/>
      <c r="Y283" s="16"/>
      <c r="Z283" s="16"/>
      <c r="AA283" s="1"/>
      <c r="AB283" s="16"/>
      <c r="AC283" s="16"/>
    </row>
    <row r="284" spans="1:29" ht="12.75">
      <c r="A284" s="16"/>
      <c r="B284" s="16">
        <f>B283</f>
        <v>70.5</v>
      </c>
      <c r="C284" s="39">
        <v>0</v>
      </c>
      <c r="D284" s="16"/>
      <c r="E284" s="16"/>
      <c r="F284" s="16"/>
      <c r="G284" s="18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33"/>
      <c r="X284" s="16"/>
      <c r="Y284" s="16"/>
      <c r="Z284" s="16"/>
      <c r="AA284" s="1"/>
      <c r="AB284" s="16"/>
      <c r="AC284" s="16"/>
    </row>
    <row r="285" spans="1:29" ht="12.75">
      <c r="A285" s="16">
        <f>A281+1</f>
        <v>71</v>
      </c>
      <c r="B285" s="16">
        <f>A285-0.5</f>
        <v>70.5</v>
      </c>
      <c r="C285" s="39">
        <v>0</v>
      </c>
      <c r="D285" s="16"/>
      <c r="E285" s="16"/>
      <c r="F285" s="16"/>
      <c r="G285" s="18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33"/>
      <c r="X285" s="16"/>
      <c r="Y285" s="16"/>
      <c r="Z285" s="16"/>
      <c r="AA285" s="1"/>
      <c r="AB285" s="16"/>
      <c r="AC285" s="16"/>
    </row>
    <row r="286" spans="1:29" ht="12.75">
      <c r="A286" s="16"/>
      <c r="B286" s="16">
        <f>B285</f>
        <v>70.5</v>
      </c>
      <c r="C286" s="39" t="e">
        <f>BINOMDIST(A285,$I$1,$J$1,$K$1)</f>
        <v>#NUM!</v>
      </c>
      <c r="D286" s="16"/>
      <c r="E286" s="16"/>
      <c r="F286" s="16"/>
      <c r="G286" s="18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33"/>
      <c r="X286" s="16"/>
      <c r="Y286" s="16"/>
      <c r="Z286" s="16"/>
      <c r="AA286" s="1"/>
      <c r="AB286" s="16"/>
      <c r="AC286" s="16"/>
    </row>
    <row r="287" spans="1:29" ht="12.75">
      <c r="A287" s="16"/>
      <c r="B287" s="16">
        <f>A285+0.5</f>
        <v>71.5</v>
      </c>
      <c r="C287" s="39" t="e">
        <f>C286</f>
        <v>#NUM!</v>
      </c>
      <c r="D287" s="16"/>
      <c r="E287" s="16"/>
      <c r="F287" s="16"/>
      <c r="G287" s="18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33"/>
      <c r="X287" s="16"/>
      <c r="Y287" s="16"/>
      <c r="Z287" s="16"/>
      <c r="AA287" s="1"/>
      <c r="AB287" s="16"/>
      <c r="AC287" s="16"/>
    </row>
    <row r="288" spans="1:29" ht="12.75">
      <c r="A288" s="16"/>
      <c r="B288" s="16">
        <f>B287</f>
        <v>71.5</v>
      </c>
      <c r="C288" s="39">
        <v>0</v>
      </c>
      <c r="D288" s="16"/>
      <c r="E288" s="16"/>
      <c r="F288" s="16"/>
      <c r="G288" s="18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33"/>
      <c r="X288" s="16"/>
      <c r="Y288" s="16"/>
      <c r="Z288" s="16"/>
      <c r="AA288" s="1"/>
      <c r="AB288" s="16"/>
      <c r="AC288" s="16"/>
    </row>
    <row r="289" spans="1:29" ht="12.75">
      <c r="A289" s="16">
        <f>A285+1</f>
        <v>72</v>
      </c>
      <c r="B289" s="16">
        <f>A289-0.5</f>
        <v>71.5</v>
      </c>
      <c r="C289" s="39">
        <v>0</v>
      </c>
      <c r="D289" s="16"/>
      <c r="E289" s="16"/>
      <c r="F289" s="16"/>
      <c r="G289" s="18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33"/>
      <c r="X289" s="16"/>
      <c r="Y289" s="16"/>
      <c r="Z289" s="16"/>
      <c r="AA289" s="1"/>
      <c r="AB289" s="16"/>
      <c r="AC289" s="16"/>
    </row>
    <row r="290" spans="1:29" ht="12.75">
      <c r="A290" s="16"/>
      <c r="B290" s="16">
        <f>B289</f>
        <v>71.5</v>
      </c>
      <c r="C290" s="39" t="e">
        <f>BINOMDIST(A289,$I$1,$J$1,$K$1)</f>
        <v>#NUM!</v>
      </c>
      <c r="D290" s="16"/>
      <c r="E290" s="16"/>
      <c r="F290" s="16"/>
      <c r="G290" s="18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33"/>
      <c r="X290" s="16"/>
      <c r="Y290" s="16"/>
      <c r="Z290" s="16"/>
      <c r="AA290" s="1"/>
      <c r="AB290" s="16"/>
      <c r="AC290" s="16"/>
    </row>
    <row r="291" spans="1:29" ht="12.75">
      <c r="A291" s="16"/>
      <c r="B291" s="16">
        <f>A289+0.5</f>
        <v>72.5</v>
      </c>
      <c r="C291" s="39" t="e">
        <f>C290</f>
        <v>#NUM!</v>
      </c>
      <c r="D291" s="16"/>
      <c r="E291" s="16"/>
      <c r="F291" s="16"/>
      <c r="G291" s="18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33"/>
      <c r="X291" s="16"/>
      <c r="Y291" s="16"/>
      <c r="Z291" s="16"/>
      <c r="AA291" s="1"/>
      <c r="AB291" s="16"/>
      <c r="AC291" s="16"/>
    </row>
    <row r="292" spans="1:29" ht="12.75">
      <c r="A292" s="16"/>
      <c r="B292" s="16">
        <f>B291</f>
        <v>72.5</v>
      </c>
      <c r="C292" s="39">
        <v>0</v>
      </c>
      <c r="D292" s="16"/>
      <c r="E292" s="16"/>
      <c r="F292" s="16"/>
      <c r="G292" s="18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33"/>
      <c r="X292" s="16"/>
      <c r="Y292" s="16"/>
      <c r="Z292" s="16"/>
      <c r="AA292" s="1"/>
      <c r="AB292" s="16"/>
      <c r="AC292" s="16"/>
    </row>
    <row r="293" spans="1:29" ht="12.75">
      <c r="A293" s="16">
        <f>A289+1</f>
        <v>73</v>
      </c>
      <c r="B293" s="16">
        <f>A293-0.5</f>
        <v>72.5</v>
      </c>
      <c r="C293" s="39">
        <v>0</v>
      </c>
      <c r="D293" s="16"/>
      <c r="E293" s="16"/>
      <c r="F293" s="16"/>
      <c r="G293" s="18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33"/>
      <c r="X293" s="16"/>
      <c r="Y293" s="16"/>
      <c r="Z293" s="16"/>
      <c r="AA293" s="1"/>
      <c r="AB293" s="16"/>
      <c r="AC293" s="16"/>
    </row>
    <row r="294" spans="1:29" ht="12.75">
      <c r="A294" s="16"/>
      <c r="B294" s="16">
        <f>B293</f>
        <v>72.5</v>
      </c>
      <c r="C294" s="39" t="e">
        <f>BINOMDIST(A293,$I$1,$J$1,$K$1)</f>
        <v>#NUM!</v>
      </c>
      <c r="D294" s="16"/>
      <c r="E294" s="16"/>
      <c r="F294" s="16"/>
      <c r="G294" s="18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33"/>
      <c r="X294" s="16"/>
      <c r="Y294" s="16"/>
      <c r="Z294" s="16"/>
      <c r="AA294" s="1"/>
      <c r="AB294" s="16"/>
      <c r="AC294" s="16"/>
    </row>
    <row r="295" spans="1:29" ht="12.75">
      <c r="A295" s="16"/>
      <c r="B295" s="16">
        <f>A293+0.5</f>
        <v>73.5</v>
      </c>
      <c r="C295" s="39" t="e">
        <f>C294</f>
        <v>#NUM!</v>
      </c>
      <c r="D295" s="16"/>
      <c r="E295" s="16"/>
      <c r="F295" s="16"/>
      <c r="G295" s="18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33"/>
      <c r="X295" s="16"/>
      <c r="Y295" s="16"/>
      <c r="Z295" s="16"/>
      <c r="AA295" s="1"/>
      <c r="AB295" s="16"/>
      <c r="AC295" s="16"/>
    </row>
    <row r="296" spans="1:29" ht="12.75">
      <c r="A296" s="16"/>
      <c r="B296" s="16">
        <f>B295</f>
        <v>73.5</v>
      </c>
      <c r="C296" s="39">
        <v>0</v>
      </c>
      <c r="D296" s="16"/>
      <c r="E296" s="16"/>
      <c r="F296" s="16"/>
      <c r="G296" s="18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33"/>
      <c r="X296" s="16"/>
      <c r="Y296" s="16"/>
      <c r="Z296" s="16"/>
      <c r="AA296" s="1"/>
      <c r="AB296" s="16"/>
      <c r="AC296" s="16"/>
    </row>
    <row r="297" spans="1:29" ht="12.75">
      <c r="A297" s="16">
        <f>A293+1</f>
        <v>74</v>
      </c>
      <c r="B297" s="16">
        <f>A297-0.5</f>
        <v>73.5</v>
      </c>
      <c r="C297" s="39">
        <v>0</v>
      </c>
      <c r="D297" s="16"/>
      <c r="E297" s="16"/>
      <c r="F297" s="16"/>
      <c r="G297" s="18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33"/>
      <c r="X297" s="16"/>
      <c r="Y297" s="16"/>
      <c r="Z297" s="16"/>
      <c r="AA297" s="1"/>
      <c r="AB297" s="16"/>
      <c r="AC297" s="16"/>
    </row>
    <row r="298" spans="1:29" ht="12.75">
      <c r="A298" s="16"/>
      <c r="B298" s="16">
        <f>B297</f>
        <v>73.5</v>
      </c>
      <c r="C298" s="39" t="e">
        <f>BINOMDIST(A297,$I$1,$J$1,$K$1)</f>
        <v>#NUM!</v>
      </c>
      <c r="D298" s="16"/>
      <c r="E298" s="16"/>
      <c r="F298" s="16"/>
      <c r="G298" s="18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33"/>
      <c r="X298" s="16"/>
      <c r="Y298" s="16"/>
      <c r="Z298" s="16"/>
      <c r="AA298" s="1"/>
      <c r="AB298" s="16"/>
      <c r="AC298" s="16"/>
    </row>
    <row r="299" spans="1:29" ht="12.75">
      <c r="A299" s="16"/>
      <c r="B299" s="16">
        <f>A297+0.5</f>
        <v>74.5</v>
      </c>
      <c r="C299" s="39" t="e">
        <f>C298</f>
        <v>#NUM!</v>
      </c>
      <c r="D299" s="16"/>
      <c r="E299" s="16"/>
      <c r="F299" s="16"/>
      <c r="G299" s="18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33"/>
      <c r="X299" s="16"/>
      <c r="Y299" s="16"/>
      <c r="Z299" s="16"/>
      <c r="AA299" s="1"/>
      <c r="AB299" s="16"/>
      <c r="AC299" s="16"/>
    </row>
    <row r="300" spans="1:29" ht="12.75">
      <c r="A300" s="16"/>
      <c r="B300" s="16">
        <f>B299</f>
        <v>74.5</v>
      </c>
      <c r="C300" s="39">
        <v>0</v>
      </c>
      <c r="D300" s="16"/>
      <c r="E300" s="16"/>
      <c r="F300" s="16"/>
      <c r="G300" s="18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33"/>
      <c r="X300" s="16"/>
      <c r="Y300" s="16"/>
      <c r="Z300" s="16"/>
      <c r="AA300" s="1"/>
      <c r="AB300" s="16"/>
      <c r="AC300" s="16"/>
    </row>
    <row r="301" spans="1:29" ht="12.75">
      <c r="A301" s="16">
        <f>A297+1</f>
        <v>75</v>
      </c>
      <c r="B301" s="16">
        <f>A301-0.5</f>
        <v>74.5</v>
      </c>
      <c r="C301" s="39">
        <v>0</v>
      </c>
      <c r="D301" s="16"/>
      <c r="E301" s="16"/>
      <c r="F301" s="16"/>
      <c r="G301" s="18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33"/>
      <c r="X301" s="16"/>
      <c r="Y301" s="16"/>
      <c r="Z301" s="16"/>
      <c r="AA301" s="1"/>
      <c r="AB301" s="16"/>
      <c r="AC301" s="16"/>
    </row>
    <row r="302" spans="1:29" ht="12.75">
      <c r="A302" s="16"/>
      <c r="B302" s="16">
        <f>B301</f>
        <v>74.5</v>
      </c>
      <c r="C302" s="39" t="e">
        <f>BINOMDIST(A301,$I$1,$J$1,$K$1)</f>
        <v>#NUM!</v>
      </c>
      <c r="D302" s="16"/>
      <c r="E302" s="16"/>
      <c r="F302" s="16"/>
      <c r="G302" s="18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33"/>
      <c r="X302" s="16"/>
      <c r="Y302" s="16"/>
      <c r="Z302" s="16"/>
      <c r="AA302" s="1"/>
      <c r="AB302" s="16"/>
      <c r="AC302" s="16"/>
    </row>
    <row r="303" spans="1:29" ht="12.75">
      <c r="A303" s="16"/>
      <c r="B303" s="16">
        <f>A301+0.5</f>
        <v>75.5</v>
      </c>
      <c r="C303" s="39" t="e">
        <f>C302</f>
        <v>#NUM!</v>
      </c>
      <c r="D303" s="16"/>
      <c r="E303" s="16"/>
      <c r="F303" s="16"/>
      <c r="G303" s="18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33"/>
      <c r="X303" s="16"/>
      <c r="Y303" s="16"/>
      <c r="Z303" s="16"/>
      <c r="AA303" s="1"/>
      <c r="AB303" s="16"/>
      <c r="AC303" s="16"/>
    </row>
    <row r="304" spans="1:29" ht="12.75">
      <c r="A304" s="16"/>
      <c r="B304" s="16">
        <f>B303</f>
        <v>75.5</v>
      </c>
      <c r="C304" s="39">
        <v>0</v>
      </c>
      <c r="D304" s="16"/>
      <c r="E304" s="16"/>
      <c r="F304" s="16"/>
      <c r="G304" s="18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33"/>
      <c r="X304" s="16"/>
      <c r="Y304" s="16"/>
      <c r="Z304" s="16"/>
      <c r="AA304" s="1"/>
      <c r="AB304" s="16"/>
      <c r="AC304" s="16"/>
    </row>
    <row r="305" spans="1:29" ht="12.75">
      <c r="A305" s="16">
        <f>A301+1</f>
        <v>76</v>
      </c>
      <c r="B305" s="16">
        <f>A305-0.5</f>
        <v>75.5</v>
      </c>
      <c r="C305" s="39">
        <v>0</v>
      </c>
      <c r="D305" s="16"/>
      <c r="E305" s="16"/>
      <c r="F305" s="16"/>
      <c r="G305" s="18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33"/>
      <c r="X305" s="16"/>
      <c r="Y305" s="16"/>
      <c r="Z305" s="16"/>
      <c r="AA305" s="1"/>
      <c r="AB305" s="16"/>
      <c r="AC305" s="16"/>
    </row>
    <row r="306" spans="1:29" ht="12.75">
      <c r="A306" s="16"/>
      <c r="B306" s="16">
        <f>B305</f>
        <v>75.5</v>
      </c>
      <c r="C306" s="39" t="e">
        <f>BINOMDIST(A305,$I$1,$J$1,$K$1)</f>
        <v>#NUM!</v>
      </c>
      <c r="D306" s="16"/>
      <c r="E306" s="16"/>
      <c r="F306" s="16"/>
      <c r="G306" s="18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33"/>
      <c r="X306" s="16"/>
      <c r="Y306" s="16"/>
      <c r="Z306" s="16"/>
      <c r="AA306" s="1"/>
      <c r="AB306" s="16"/>
      <c r="AC306" s="16"/>
    </row>
    <row r="307" spans="1:29" ht="12.75">
      <c r="A307" s="16"/>
      <c r="B307" s="16">
        <f>A305+0.5</f>
        <v>76.5</v>
      </c>
      <c r="C307" s="39" t="e">
        <f>C306</f>
        <v>#NUM!</v>
      </c>
      <c r="D307" s="16"/>
      <c r="E307" s="16"/>
      <c r="F307" s="16"/>
      <c r="G307" s="18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33"/>
      <c r="X307" s="16"/>
      <c r="Y307" s="16"/>
      <c r="Z307" s="16"/>
      <c r="AA307" s="1"/>
      <c r="AB307" s="16"/>
      <c r="AC307" s="16"/>
    </row>
    <row r="308" spans="1:29" ht="12.75">
      <c r="A308" s="16"/>
      <c r="B308" s="16">
        <f>B307</f>
        <v>76.5</v>
      </c>
      <c r="C308" s="39">
        <v>0</v>
      </c>
      <c r="D308" s="16"/>
      <c r="E308" s="16"/>
      <c r="F308" s="16"/>
      <c r="G308" s="18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33"/>
      <c r="X308" s="16"/>
      <c r="Y308" s="16"/>
      <c r="Z308" s="16"/>
      <c r="AA308" s="1"/>
      <c r="AB308" s="16"/>
      <c r="AC308" s="16"/>
    </row>
    <row r="309" spans="1:29" ht="12.75">
      <c r="A309" s="16">
        <f>A305+1</f>
        <v>77</v>
      </c>
      <c r="B309" s="16">
        <f>A309-0.5</f>
        <v>76.5</v>
      </c>
      <c r="C309" s="39">
        <v>0</v>
      </c>
      <c r="D309" s="16"/>
      <c r="E309" s="16"/>
      <c r="F309" s="16"/>
      <c r="G309" s="18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33"/>
      <c r="X309" s="16"/>
      <c r="Y309" s="16"/>
      <c r="Z309" s="16"/>
      <c r="AA309" s="1"/>
      <c r="AB309" s="16"/>
      <c r="AC309" s="16"/>
    </row>
    <row r="310" spans="1:29" ht="12.75">
      <c r="A310" s="16"/>
      <c r="B310" s="16">
        <f>B309</f>
        <v>76.5</v>
      </c>
      <c r="C310" s="39" t="e">
        <f>BINOMDIST(A309,$I$1,$J$1,$K$1)</f>
        <v>#NUM!</v>
      </c>
      <c r="D310" s="16"/>
      <c r="E310" s="16"/>
      <c r="F310" s="16"/>
      <c r="G310" s="18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33"/>
      <c r="X310" s="16"/>
      <c r="Y310" s="16"/>
      <c r="Z310" s="16"/>
      <c r="AA310" s="1"/>
      <c r="AB310" s="16"/>
      <c r="AC310" s="16"/>
    </row>
    <row r="311" spans="1:29" ht="12.75">
      <c r="A311" s="16"/>
      <c r="B311" s="16">
        <f>A309+0.5</f>
        <v>77.5</v>
      </c>
      <c r="C311" s="39" t="e">
        <f>C310</f>
        <v>#NUM!</v>
      </c>
      <c r="D311" s="16"/>
      <c r="E311" s="16"/>
      <c r="F311" s="16"/>
      <c r="G311" s="18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33"/>
      <c r="X311" s="16"/>
      <c r="Y311" s="16"/>
      <c r="Z311" s="16"/>
      <c r="AA311" s="1"/>
      <c r="AB311" s="16"/>
      <c r="AC311" s="16"/>
    </row>
    <row r="312" spans="1:29" ht="12.75">
      <c r="A312" s="16"/>
      <c r="B312" s="16">
        <f>B311</f>
        <v>77.5</v>
      </c>
      <c r="C312" s="39">
        <v>0</v>
      </c>
      <c r="D312" s="16"/>
      <c r="E312" s="16"/>
      <c r="F312" s="16"/>
      <c r="G312" s="18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33"/>
      <c r="X312" s="16"/>
      <c r="Y312" s="16"/>
      <c r="Z312" s="16"/>
      <c r="AA312" s="1"/>
      <c r="AB312" s="16"/>
      <c r="AC312" s="16"/>
    </row>
    <row r="313" spans="1:29" ht="12.75">
      <c r="A313" s="16">
        <f>A309+1</f>
        <v>78</v>
      </c>
      <c r="B313" s="16">
        <f>A313-0.5</f>
        <v>77.5</v>
      </c>
      <c r="C313" s="39">
        <v>0</v>
      </c>
      <c r="D313" s="16"/>
      <c r="E313" s="16"/>
      <c r="F313" s="16"/>
      <c r="G313" s="18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33"/>
      <c r="X313" s="16"/>
      <c r="Y313" s="16"/>
      <c r="Z313" s="16"/>
      <c r="AA313" s="1"/>
      <c r="AB313" s="16"/>
      <c r="AC313" s="16"/>
    </row>
    <row r="314" spans="1:29" ht="12.75">
      <c r="A314" s="16"/>
      <c r="B314" s="16">
        <f>B313</f>
        <v>77.5</v>
      </c>
      <c r="C314" s="39" t="e">
        <f>BINOMDIST(A313,$I$1,$J$1,$K$1)</f>
        <v>#NUM!</v>
      </c>
      <c r="D314" s="16"/>
      <c r="E314" s="16"/>
      <c r="F314" s="16"/>
      <c r="G314" s="18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33"/>
      <c r="X314" s="16"/>
      <c r="Y314" s="16"/>
      <c r="Z314" s="16"/>
      <c r="AA314" s="1"/>
      <c r="AB314" s="16"/>
      <c r="AC314" s="16"/>
    </row>
    <row r="315" spans="1:29" ht="12.75">
      <c r="A315" s="16"/>
      <c r="B315" s="16">
        <f>A313+0.5</f>
        <v>78.5</v>
      </c>
      <c r="C315" s="39" t="e">
        <f>C314</f>
        <v>#NUM!</v>
      </c>
      <c r="D315" s="16"/>
      <c r="E315" s="16"/>
      <c r="F315" s="16"/>
      <c r="G315" s="18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33"/>
      <c r="X315" s="16"/>
      <c r="Y315" s="16"/>
      <c r="Z315" s="16"/>
      <c r="AA315" s="1"/>
      <c r="AB315" s="16"/>
      <c r="AC315" s="16"/>
    </row>
    <row r="316" spans="1:29" ht="12.75">
      <c r="A316" s="16"/>
      <c r="B316" s="16">
        <f>B315</f>
        <v>78.5</v>
      </c>
      <c r="C316" s="39">
        <v>0</v>
      </c>
      <c r="D316" s="16"/>
      <c r="E316" s="16"/>
      <c r="F316" s="16"/>
      <c r="G316" s="18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33"/>
      <c r="X316" s="16"/>
      <c r="Y316" s="16"/>
      <c r="Z316" s="16"/>
      <c r="AA316" s="1"/>
      <c r="AB316" s="16"/>
      <c r="AC316" s="16"/>
    </row>
    <row r="317" spans="1:29" ht="12.75">
      <c r="A317" s="16">
        <f>A313+1</f>
        <v>79</v>
      </c>
      <c r="B317" s="16">
        <f>A317-0.5</f>
        <v>78.5</v>
      </c>
      <c r="C317" s="39">
        <v>0</v>
      </c>
      <c r="D317" s="16"/>
      <c r="E317" s="16"/>
      <c r="F317" s="16"/>
      <c r="G317" s="18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33"/>
      <c r="X317" s="16"/>
      <c r="Y317" s="16"/>
      <c r="Z317" s="16"/>
      <c r="AA317" s="1"/>
      <c r="AB317" s="16"/>
      <c r="AC317" s="16"/>
    </row>
    <row r="318" spans="1:29" ht="12.75">
      <c r="A318" s="16"/>
      <c r="B318" s="16">
        <f>B317</f>
        <v>78.5</v>
      </c>
      <c r="C318" s="39" t="e">
        <f>BINOMDIST(A317,$I$1,$J$1,$K$1)</f>
        <v>#NUM!</v>
      </c>
      <c r="D318" s="16"/>
      <c r="E318" s="16"/>
      <c r="F318" s="16"/>
      <c r="G318" s="18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33"/>
      <c r="X318" s="16"/>
      <c r="Y318" s="16"/>
      <c r="Z318" s="16"/>
      <c r="AA318" s="1"/>
      <c r="AB318" s="16"/>
      <c r="AC318" s="16"/>
    </row>
    <row r="319" spans="1:29" ht="12.75">
      <c r="A319" s="16"/>
      <c r="B319" s="16">
        <f>A317+0.5</f>
        <v>79.5</v>
      </c>
      <c r="C319" s="39" t="e">
        <f>C318</f>
        <v>#NUM!</v>
      </c>
      <c r="D319" s="16"/>
      <c r="E319" s="16"/>
      <c r="F319" s="16"/>
      <c r="G319" s="18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33"/>
      <c r="X319" s="16"/>
      <c r="Y319" s="16"/>
      <c r="Z319" s="16"/>
      <c r="AA319" s="1"/>
      <c r="AB319" s="16"/>
      <c r="AC319" s="16"/>
    </row>
    <row r="320" spans="1:29" ht="12.75">
      <c r="A320" s="16"/>
      <c r="B320" s="16">
        <f>B319</f>
        <v>79.5</v>
      </c>
      <c r="C320" s="39">
        <v>0</v>
      </c>
      <c r="D320" s="16"/>
      <c r="E320" s="16"/>
      <c r="F320" s="16"/>
      <c r="G320" s="18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33"/>
      <c r="X320" s="16"/>
      <c r="Y320" s="16"/>
      <c r="Z320" s="16"/>
      <c r="AA320" s="1"/>
      <c r="AB320" s="16"/>
      <c r="AC320" s="16"/>
    </row>
    <row r="321" spans="1:29" ht="12.75">
      <c r="A321" s="16">
        <f>A317+1</f>
        <v>80</v>
      </c>
      <c r="B321" s="16">
        <f>A321-0.5</f>
        <v>79.5</v>
      </c>
      <c r="C321" s="39">
        <v>0</v>
      </c>
      <c r="D321" s="16"/>
      <c r="E321" s="16"/>
      <c r="F321" s="16"/>
      <c r="G321" s="18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33"/>
      <c r="X321" s="16"/>
      <c r="Y321" s="16"/>
      <c r="Z321" s="16"/>
      <c r="AA321" s="1"/>
      <c r="AB321" s="16"/>
      <c r="AC321" s="16"/>
    </row>
    <row r="322" spans="1:29" ht="12.75">
      <c r="A322" s="16"/>
      <c r="B322" s="16">
        <f>B321</f>
        <v>79.5</v>
      </c>
      <c r="C322" s="39" t="e">
        <f>BINOMDIST(A321,$I$1,$J$1,$K$1)</f>
        <v>#NUM!</v>
      </c>
      <c r="D322" s="16"/>
      <c r="E322" s="16"/>
      <c r="F322" s="16"/>
      <c r="G322" s="18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33"/>
      <c r="X322" s="16"/>
      <c r="Y322" s="16"/>
      <c r="Z322" s="16"/>
      <c r="AA322" s="1"/>
      <c r="AB322" s="16"/>
      <c r="AC322" s="16"/>
    </row>
    <row r="323" spans="1:29" ht="12.75">
      <c r="A323" s="16"/>
      <c r="B323" s="16">
        <f>A321+0.5</f>
        <v>80.5</v>
      </c>
      <c r="C323" s="39" t="e">
        <f>C322</f>
        <v>#NUM!</v>
      </c>
      <c r="D323" s="16"/>
      <c r="E323" s="16"/>
      <c r="F323" s="16"/>
      <c r="G323" s="18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33"/>
      <c r="X323" s="16"/>
      <c r="Y323" s="16"/>
      <c r="Z323" s="16"/>
      <c r="AA323" s="1"/>
      <c r="AB323" s="16"/>
      <c r="AC323" s="16"/>
    </row>
    <row r="324" spans="1:29" ht="12.75">
      <c r="A324" s="16"/>
      <c r="B324" s="16">
        <f>B323</f>
        <v>80.5</v>
      </c>
      <c r="C324" s="39">
        <v>0</v>
      </c>
      <c r="D324" s="16"/>
      <c r="E324" s="16"/>
      <c r="F324" s="16"/>
      <c r="G324" s="18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33"/>
      <c r="X324" s="16"/>
      <c r="Y324" s="16"/>
      <c r="Z324" s="16"/>
      <c r="AA324" s="1"/>
      <c r="AB324" s="16"/>
      <c r="AC324" s="16"/>
    </row>
    <row r="325" spans="1:29" ht="12.75">
      <c r="A325" s="16">
        <f>A321+1</f>
        <v>81</v>
      </c>
      <c r="B325" s="16">
        <f>A325-0.5</f>
        <v>80.5</v>
      </c>
      <c r="C325" s="39">
        <v>0</v>
      </c>
      <c r="D325" s="16"/>
      <c r="E325" s="16"/>
      <c r="F325" s="16"/>
      <c r="G325" s="18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33"/>
      <c r="X325" s="16"/>
      <c r="Y325" s="16"/>
      <c r="Z325" s="16"/>
      <c r="AA325" s="1"/>
      <c r="AB325" s="16"/>
      <c r="AC325" s="16"/>
    </row>
    <row r="326" spans="1:29" ht="12.75">
      <c r="A326" s="16"/>
      <c r="B326" s="16">
        <f>B325</f>
        <v>80.5</v>
      </c>
      <c r="C326" s="39" t="e">
        <f>BINOMDIST(A325,$I$1,$J$1,$K$1)</f>
        <v>#NUM!</v>
      </c>
      <c r="D326" s="16"/>
      <c r="E326" s="16"/>
      <c r="F326" s="16"/>
      <c r="G326" s="18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33"/>
      <c r="X326" s="16"/>
      <c r="Y326" s="16"/>
      <c r="Z326" s="16"/>
      <c r="AA326" s="1"/>
      <c r="AB326" s="16"/>
      <c r="AC326" s="16"/>
    </row>
    <row r="327" spans="1:29" ht="12.75">
      <c r="A327" s="16"/>
      <c r="B327" s="16">
        <f>A325+0.5</f>
        <v>81.5</v>
      </c>
      <c r="C327" s="39" t="e">
        <f>C326</f>
        <v>#NUM!</v>
      </c>
      <c r="D327" s="16"/>
      <c r="E327" s="16"/>
      <c r="F327" s="16"/>
      <c r="G327" s="18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33"/>
      <c r="X327" s="16"/>
      <c r="Y327" s="16"/>
      <c r="Z327" s="16"/>
      <c r="AA327" s="1"/>
      <c r="AB327" s="16"/>
      <c r="AC327" s="16"/>
    </row>
    <row r="328" spans="1:29" ht="12.75">
      <c r="A328" s="16"/>
      <c r="B328" s="16">
        <f>B327</f>
        <v>81.5</v>
      </c>
      <c r="C328" s="39">
        <v>0</v>
      </c>
      <c r="D328" s="16"/>
      <c r="E328" s="16"/>
      <c r="F328" s="16"/>
      <c r="G328" s="18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33"/>
      <c r="X328" s="16"/>
      <c r="Y328" s="16"/>
      <c r="Z328" s="16"/>
      <c r="AA328" s="1"/>
      <c r="AB328" s="16"/>
      <c r="AC328" s="16"/>
    </row>
    <row r="329" spans="1:29" ht="12.75">
      <c r="A329" s="16">
        <f>A325+1</f>
        <v>82</v>
      </c>
      <c r="B329" s="16">
        <f>A329-0.5</f>
        <v>81.5</v>
      </c>
      <c r="C329" s="39">
        <v>0</v>
      </c>
      <c r="D329" s="16"/>
      <c r="E329" s="16"/>
      <c r="F329" s="16"/>
      <c r="G329" s="18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33"/>
      <c r="X329" s="16"/>
      <c r="Y329" s="16"/>
      <c r="Z329" s="16"/>
      <c r="AA329" s="1"/>
      <c r="AB329" s="16"/>
      <c r="AC329" s="16"/>
    </row>
    <row r="330" spans="1:29" ht="12.75">
      <c r="A330" s="16"/>
      <c r="B330" s="16">
        <f>B329</f>
        <v>81.5</v>
      </c>
      <c r="C330" s="39" t="e">
        <f>BINOMDIST(A329,$I$1,$J$1,$K$1)</f>
        <v>#NUM!</v>
      </c>
      <c r="D330" s="16"/>
      <c r="E330" s="16"/>
      <c r="F330" s="16"/>
      <c r="G330" s="18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33"/>
      <c r="X330" s="16"/>
      <c r="Y330" s="16"/>
      <c r="Z330" s="16"/>
      <c r="AA330" s="1"/>
      <c r="AB330" s="16"/>
      <c r="AC330" s="16"/>
    </row>
    <row r="331" spans="1:29" ht="12.75">
      <c r="A331" s="16"/>
      <c r="B331" s="16">
        <f>A329+0.5</f>
        <v>82.5</v>
      </c>
      <c r="C331" s="39" t="e">
        <f>C330</f>
        <v>#NUM!</v>
      </c>
      <c r="D331" s="16"/>
      <c r="E331" s="16"/>
      <c r="F331" s="16"/>
      <c r="G331" s="18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33"/>
      <c r="X331" s="16"/>
      <c r="Y331" s="16"/>
      <c r="Z331" s="16"/>
      <c r="AA331" s="1"/>
      <c r="AB331" s="16"/>
      <c r="AC331" s="16"/>
    </row>
    <row r="332" spans="1:29" ht="12.75">
      <c r="A332" s="16"/>
      <c r="B332" s="16">
        <f>B331</f>
        <v>82.5</v>
      </c>
      <c r="C332" s="39">
        <v>0</v>
      </c>
      <c r="D332" s="16"/>
      <c r="E332" s="16"/>
      <c r="F332" s="16"/>
      <c r="G332" s="18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33"/>
      <c r="X332" s="16"/>
      <c r="Y332" s="16"/>
      <c r="Z332" s="16"/>
      <c r="AA332" s="1"/>
      <c r="AB332" s="16"/>
      <c r="AC332" s="16"/>
    </row>
    <row r="333" spans="1:29" ht="12.75">
      <c r="A333" s="16">
        <f>A329+1</f>
        <v>83</v>
      </c>
      <c r="B333" s="16">
        <f>A333-0.5</f>
        <v>82.5</v>
      </c>
      <c r="C333" s="39">
        <v>0</v>
      </c>
      <c r="D333" s="16"/>
      <c r="E333" s="16"/>
      <c r="F333" s="16"/>
      <c r="G333" s="18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33"/>
      <c r="X333" s="16"/>
      <c r="Y333" s="16"/>
      <c r="Z333" s="16"/>
      <c r="AA333" s="1"/>
      <c r="AB333" s="16"/>
      <c r="AC333" s="16"/>
    </row>
    <row r="334" spans="1:29" ht="12.75">
      <c r="A334" s="16"/>
      <c r="B334" s="16">
        <f>B333</f>
        <v>82.5</v>
      </c>
      <c r="C334" s="39" t="e">
        <f>BINOMDIST(A333,$I$1,$J$1,$K$1)</f>
        <v>#NUM!</v>
      </c>
      <c r="D334" s="16"/>
      <c r="E334" s="16"/>
      <c r="F334" s="16"/>
      <c r="G334" s="18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33"/>
      <c r="X334" s="16"/>
      <c r="Y334" s="16"/>
      <c r="Z334" s="16"/>
      <c r="AA334" s="1"/>
      <c r="AB334" s="16"/>
      <c r="AC334" s="16"/>
    </row>
    <row r="335" spans="1:29" ht="12.75">
      <c r="A335" s="16"/>
      <c r="B335" s="16">
        <f>A333+0.5</f>
        <v>83.5</v>
      </c>
      <c r="C335" s="39" t="e">
        <f>C334</f>
        <v>#NUM!</v>
      </c>
      <c r="D335" s="16"/>
      <c r="E335" s="16"/>
      <c r="F335" s="16"/>
      <c r="G335" s="18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33"/>
      <c r="X335" s="16"/>
      <c r="Y335" s="16"/>
      <c r="Z335" s="16"/>
      <c r="AA335" s="1"/>
      <c r="AB335" s="16"/>
      <c r="AC335" s="16"/>
    </row>
    <row r="336" spans="1:29" ht="12.75">
      <c r="A336" s="16"/>
      <c r="B336" s="16">
        <f>B335</f>
        <v>83.5</v>
      </c>
      <c r="C336" s="39">
        <v>0</v>
      </c>
      <c r="D336" s="16"/>
      <c r="E336" s="16"/>
      <c r="F336" s="16"/>
      <c r="G336" s="18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33"/>
      <c r="X336" s="16"/>
      <c r="Y336" s="16"/>
      <c r="Z336" s="16"/>
      <c r="AA336" s="1"/>
      <c r="AB336" s="16"/>
      <c r="AC336" s="16"/>
    </row>
    <row r="337" spans="1:29" ht="12.75">
      <c r="A337" s="16">
        <f>A333+1</f>
        <v>84</v>
      </c>
      <c r="B337" s="16">
        <f>A337-0.5</f>
        <v>83.5</v>
      </c>
      <c r="C337" s="39">
        <v>0</v>
      </c>
      <c r="D337" s="16"/>
      <c r="E337" s="16"/>
      <c r="F337" s="16"/>
      <c r="G337" s="18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33"/>
      <c r="X337" s="16"/>
      <c r="Y337" s="16"/>
      <c r="Z337" s="16"/>
      <c r="AA337" s="1"/>
      <c r="AB337" s="16"/>
      <c r="AC337" s="16"/>
    </row>
    <row r="338" spans="1:29" ht="12.75">
      <c r="A338" s="16"/>
      <c r="B338" s="16">
        <f>B337</f>
        <v>83.5</v>
      </c>
      <c r="C338" s="39" t="e">
        <f>BINOMDIST(A337,$I$1,$J$1,$K$1)</f>
        <v>#NUM!</v>
      </c>
      <c r="D338" s="16"/>
      <c r="E338" s="16"/>
      <c r="F338" s="16"/>
      <c r="G338" s="18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33"/>
      <c r="X338" s="16"/>
      <c r="Y338" s="16"/>
      <c r="Z338" s="16"/>
      <c r="AA338" s="1"/>
      <c r="AB338" s="16"/>
      <c r="AC338" s="16"/>
    </row>
    <row r="339" spans="1:29" ht="12.75">
      <c r="A339" s="16"/>
      <c r="B339" s="16">
        <f>A337+0.5</f>
        <v>84.5</v>
      </c>
      <c r="C339" s="39" t="e">
        <f>C338</f>
        <v>#NUM!</v>
      </c>
      <c r="D339" s="16"/>
      <c r="E339" s="16"/>
      <c r="F339" s="16"/>
      <c r="G339" s="18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33"/>
      <c r="X339" s="16"/>
      <c r="Y339" s="16"/>
      <c r="Z339" s="16"/>
      <c r="AA339" s="1"/>
      <c r="AB339" s="16"/>
      <c r="AC339" s="16"/>
    </row>
    <row r="340" spans="1:29" ht="12.75">
      <c r="A340" s="16"/>
      <c r="B340" s="16">
        <f>B339</f>
        <v>84.5</v>
      </c>
      <c r="C340" s="39">
        <v>0</v>
      </c>
      <c r="D340" s="16"/>
      <c r="E340" s="16"/>
      <c r="F340" s="16"/>
      <c r="G340" s="18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33"/>
      <c r="X340" s="16"/>
      <c r="Y340" s="16"/>
      <c r="Z340" s="16"/>
      <c r="AA340" s="1"/>
      <c r="AB340" s="16"/>
      <c r="AC340" s="16"/>
    </row>
    <row r="341" spans="1:29" ht="12.75">
      <c r="A341" s="16">
        <f>A337+1</f>
        <v>85</v>
      </c>
      <c r="B341" s="16">
        <f>A341-0.5</f>
        <v>84.5</v>
      </c>
      <c r="C341" s="39">
        <v>0</v>
      </c>
      <c r="D341" s="16"/>
      <c r="E341" s="16"/>
      <c r="F341" s="16"/>
      <c r="G341" s="18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33"/>
      <c r="X341" s="16"/>
      <c r="Y341" s="16"/>
      <c r="Z341" s="16"/>
      <c r="AA341" s="1"/>
      <c r="AB341" s="16"/>
      <c r="AC341" s="16"/>
    </row>
    <row r="342" spans="1:29" ht="12.75">
      <c r="A342" s="16"/>
      <c r="B342" s="16">
        <f>B341</f>
        <v>84.5</v>
      </c>
      <c r="C342" s="39" t="e">
        <f>BINOMDIST(A341,$I$1,$J$1,$K$1)</f>
        <v>#NUM!</v>
      </c>
      <c r="D342" s="16"/>
      <c r="E342" s="16"/>
      <c r="F342" s="16"/>
      <c r="G342" s="18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33"/>
      <c r="X342" s="16"/>
      <c r="Y342" s="16"/>
      <c r="Z342" s="16"/>
      <c r="AA342" s="1"/>
      <c r="AB342" s="16"/>
      <c r="AC342" s="16"/>
    </row>
    <row r="343" spans="1:29" ht="12.75">
      <c r="A343" s="16"/>
      <c r="B343" s="16">
        <f>A341+0.5</f>
        <v>85.5</v>
      </c>
      <c r="C343" s="39" t="e">
        <f>C342</f>
        <v>#NUM!</v>
      </c>
      <c r="D343" s="16"/>
      <c r="E343" s="16"/>
      <c r="F343" s="16"/>
      <c r="G343" s="18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33"/>
      <c r="X343" s="16"/>
      <c r="Y343" s="16"/>
      <c r="Z343" s="16"/>
      <c r="AA343" s="1"/>
      <c r="AB343" s="16"/>
      <c r="AC343" s="16"/>
    </row>
    <row r="344" spans="1:29" ht="12.75">
      <c r="A344" s="16"/>
      <c r="B344" s="16">
        <f>B343</f>
        <v>85.5</v>
      </c>
      <c r="C344" s="39">
        <v>0</v>
      </c>
      <c r="D344" s="16"/>
      <c r="E344" s="16"/>
      <c r="F344" s="16"/>
      <c r="G344" s="18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33"/>
      <c r="X344" s="16"/>
      <c r="Y344" s="16"/>
      <c r="Z344" s="16"/>
      <c r="AA344" s="1"/>
      <c r="AB344" s="16"/>
      <c r="AC344" s="16"/>
    </row>
    <row r="345" spans="1:29" ht="12.75">
      <c r="A345" s="16">
        <f>A341+1</f>
        <v>86</v>
      </c>
      <c r="B345" s="16">
        <f>A345-0.5</f>
        <v>85.5</v>
      </c>
      <c r="C345" s="39">
        <v>0</v>
      </c>
      <c r="D345" s="16"/>
      <c r="E345" s="16"/>
      <c r="F345" s="16"/>
      <c r="G345" s="18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33"/>
      <c r="X345" s="16"/>
      <c r="Y345" s="16"/>
      <c r="Z345" s="16"/>
      <c r="AA345" s="1"/>
      <c r="AB345" s="16"/>
      <c r="AC345" s="16"/>
    </row>
    <row r="346" spans="1:29" ht="12.75">
      <c r="A346" s="16"/>
      <c r="B346" s="16">
        <f>B345</f>
        <v>85.5</v>
      </c>
      <c r="C346" s="39" t="e">
        <f>BINOMDIST(A345,$I$1,$J$1,$K$1)</f>
        <v>#NUM!</v>
      </c>
      <c r="D346" s="16"/>
      <c r="E346" s="16"/>
      <c r="F346" s="16"/>
      <c r="G346" s="18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33"/>
      <c r="X346" s="16"/>
      <c r="Y346" s="16"/>
      <c r="Z346" s="16"/>
      <c r="AA346" s="1"/>
      <c r="AB346" s="16"/>
      <c r="AC346" s="16"/>
    </row>
    <row r="347" spans="1:29" ht="12.75">
      <c r="A347" s="16"/>
      <c r="B347" s="16">
        <f>A345+0.5</f>
        <v>86.5</v>
      </c>
      <c r="C347" s="39" t="e">
        <f>C346</f>
        <v>#NUM!</v>
      </c>
      <c r="D347" s="16"/>
      <c r="E347" s="16"/>
      <c r="F347" s="16"/>
      <c r="G347" s="18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33"/>
      <c r="X347" s="16"/>
      <c r="Y347" s="16"/>
      <c r="Z347" s="16"/>
      <c r="AA347" s="1"/>
      <c r="AB347" s="16"/>
      <c r="AC347" s="16"/>
    </row>
    <row r="348" spans="1:29" ht="12.75">
      <c r="A348" s="16"/>
      <c r="B348" s="16">
        <f>B347</f>
        <v>86.5</v>
      </c>
      <c r="C348" s="39">
        <v>0</v>
      </c>
      <c r="D348" s="16"/>
      <c r="E348" s="16"/>
      <c r="F348" s="16"/>
      <c r="G348" s="18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33"/>
      <c r="X348" s="16"/>
      <c r="Y348" s="16"/>
      <c r="Z348" s="16"/>
      <c r="AA348" s="1"/>
      <c r="AB348" s="16"/>
      <c r="AC348" s="16"/>
    </row>
    <row r="349" spans="1:29" ht="12.75">
      <c r="A349" s="16">
        <f>A345+1</f>
        <v>87</v>
      </c>
      <c r="B349" s="16">
        <f>A349-0.5</f>
        <v>86.5</v>
      </c>
      <c r="C349" s="39">
        <v>0</v>
      </c>
      <c r="D349" s="16"/>
      <c r="E349" s="16"/>
      <c r="F349" s="16"/>
      <c r="G349" s="18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33"/>
      <c r="X349" s="16"/>
      <c r="Y349" s="16"/>
      <c r="Z349" s="16"/>
      <c r="AA349" s="1"/>
      <c r="AB349" s="16"/>
      <c r="AC349" s="16"/>
    </row>
    <row r="350" spans="1:29" ht="12.75">
      <c r="A350" s="16"/>
      <c r="B350" s="16">
        <f>B349</f>
        <v>86.5</v>
      </c>
      <c r="C350" s="39" t="e">
        <f>BINOMDIST(A349,$I$1,$J$1,$K$1)</f>
        <v>#NUM!</v>
      </c>
      <c r="D350" s="16"/>
      <c r="E350" s="16"/>
      <c r="F350" s="16"/>
      <c r="G350" s="18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33"/>
      <c r="X350" s="16"/>
      <c r="Y350" s="16"/>
      <c r="Z350" s="16"/>
      <c r="AA350" s="1"/>
      <c r="AB350" s="16"/>
      <c r="AC350" s="16"/>
    </row>
    <row r="351" spans="1:29" ht="12.75">
      <c r="A351" s="16"/>
      <c r="B351" s="16">
        <f>A349+0.5</f>
        <v>87.5</v>
      </c>
      <c r="C351" s="39" t="e">
        <f>C350</f>
        <v>#NUM!</v>
      </c>
      <c r="D351" s="16"/>
      <c r="E351" s="16"/>
      <c r="F351" s="16"/>
      <c r="G351" s="18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33"/>
      <c r="X351" s="16"/>
      <c r="Y351" s="16"/>
      <c r="Z351" s="16"/>
      <c r="AA351" s="1"/>
      <c r="AB351" s="16"/>
      <c r="AC351" s="16"/>
    </row>
    <row r="352" spans="1:29" ht="12.75">
      <c r="A352" s="16"/>
      <c r="B352" s="16">
        <f>B351</f>
        <v>87.5</v>
      </c>
      <c r="C352" s="39">
        <v>0</v>
      </c>
      <c r="D352" s="16"/>
      <c r="E352" s="16"/>
      <c r="F352" s="16"/>
      <c r="G352" s="18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33"/>
      <c r="X352" s="16"/>
      <c r="Y352" s="16"/>
      <c r="Z352" s="16"/>
      <c r="AA352" s="1"/>
      <c r="AB352" s="16"/>
      <c r="AC352" s="16"/>
    </row>
    <row r="353" spans="1:29" ht="12.75">
      <c r="A353" s="16">
        <f>A349+1</f>
        <v>88</v>
      </c>
      <c r="B353" s="16">
        <f>A353-0.5</f>
        <v>87.5</v>
      </c>
      <c r="C353" s="39">
        <v>0</v>
      </c>
      <c r="D353" s="16"/>
      <c r="E353" s="16"/>
      <c r="F353" s="16"/>
      <c r="G353" s="18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33"/>
      <c r="X353" s="16"/>
      <c r="Y353" s="16"/>
      <c r="Z353" s="16"/>
      <c r="AA353" s="1"/>
      <c r="AB353" s="16"/>
      <c r="AC353" s="16"/>
    </row>
    <row r="354" spans="1:29" ht="12.75">
      <c r="A354" s="16"/>
      <c r="B354" s="16">
        <f>B353</f>
        <v>87.5</v>
      </c>
      <c r="C354" s="39" t="e">
        <f>BINOMDIST(A353,$I$1,$J$1,$K$1)</f>
        <v>#NUM!</v>
      </c>
      <c r="D354" s="16"/>
      <c r="E354" s="16"/>
      <c r="F354" s="16"/>
      <c r="G354" s="18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33"/>
      <c r="X354" s="16"/>
      <c r="Y354" s="16"/>
      <c r="Z354" s="16"/>
      <c r="AA354" s="1"/>
      <c r="AB354" s="16"/>
      <c r="AC354" s="16"/>
    </row>
    <row r="355" spans="1:29" ht="12.75">
      <c r="A355" s="16"/>
      <c r="B355" s="16">
        <f>A353+0.5</f>
        <v>88.5</v>
      </c>
      <c r="C355" s="39" t="e">
        <f>C354</f>
        <v>#NUM!</v>
      </c>
      <c r="D355" s="16"/>
      <c r="E355" s="16"/>
      <c r="F355" s="16"/>
      <c r="G355" s="18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33"/>
      <c r="X355" s="16"/>
      <c r="Y355" s="16"/>
      <c r="Z355" s="16"/>
      <c r="AA355" s="1"/>
      <c r="AB355" s="16"/>
      <c r="AC355" s="16"/>
    </row>
    <row r="356" spans="1:29" ht="12.75">
      <c r="A356" s="16"/>
      <c r="B356" s="16">
        <f>B355</f>
        <v>88.5</v>
      </c>
      <c r="C356" s="39">
        <v>0</v>
      </c>
      <c r="D356" s="16"/>
      <c r="E356" s="16"/>
      <c r="F356" s="16"/>
      <c r="G356" s="18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33"/>
      <c r="X356" s="16"/>
      <c r="Y356" s="16"/>
      <c r="Z356" s="16"/>
      <c r="AA356" s="1"/>
      <c r="AB356" s="16"/>
      <c r="AC356" s="16"/>
    </row>
    <row r="357" spans="1:29" ht="12.75">
      <c r="A357" s="16">
        <f>A353+1</f>
        <v>89</v>
      </c>
      <c r="B357" s="16">
        <f>A357-0.5</f>
        <v>88.5</v>
      </c>
      <c r="C357" s="39">
        <v>0</v>
      </c>
      <c r="D357" s="16"/>
      <c r="E357" s="16"/>
      <c r="F357" s="16"/>
      <c r="G357" s="18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33"/>
      <c r="X357" s="16"/>
      <c r="Y357" s="16"/>
      <c r="Z357" s="16"/>
      <c r="AA357" s="1"/>
      <c r="AB357" s="16"/>
      <c r="AC357" s="16"/>
    </row>
    <row r="358" spans="1:29" ht="12.75">
      <c r="A358" s="16"/>
      <c r="B358" s="16">
        <f>B357</f>
        <v>88.5</v>
      </c>
      <c r="C358" s="39" t="e">
        <f>BINOMDIST(A357,$I$1,$J$1,$K$1)</f>
        <v>#NUM!</v>
      </c>
      <c r="D358" s="16"/>
      <c r="E358" s="16"/>
      <c r="F358" s="16"/>
      <c r="G358" s="18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33"/>
      <c r="X358" s="16"/>
      <c r="Y358" s="16"/>
      <c r="Z358" s="16"/>
      <c r="AA358" s="1"/>
      <c r="AB358" s="16"/>
      <c r="AC358" s="16"/>
    </row>
    <row r="359" spans="1:29" ht="12.75">
      <c r="A359" s="16"/>
      <c r="B359" s="16">
        <f>A357+0.5</f>
        <v>89.5</v>
      </c>
      <c r="C359" s="39" t="e">
        <f>C358</f>
        <v>#NUM!</v>
      </c>
      <c r="D359" s="16"/>
      <c r="E359" s="16"/>
      <c r="F359" s="16"/>
      <c r="G359" s="18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33"/>
      <c r="X359" s="16"/>
      <c r="Y359" s="16"/>
      <c r="Z359" s="16"/>
      <c r="AA359" s="1"/>
      <c r="AB359" s="16"/>
      <c r="AC359" s="16"/>
    </row>
    <row r="360" spans="1:29" ht="12.75">
      <c r="A360" s="16"/>
      <c r="B360" s="16">
        <f>B359</f>
        <v>89.5</v>
      </c>
      <c r="C360" s="39">
        <v>0</v>
      </c>
      <c r="D360" s="16"/>
      <c r="E360" s="16"/>
      <c r="F360" s="16"/>
      <c r="G360" s="18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33"/>
      <c r="X360" s="16"/>
      <c r="Y360" s="16"/>
      <c r="Z360" s="16"/>
      <c r="AA360" s="1"/>
      <c r="AB360" s="16"/>
      <c r="AC360" s="16"/>
    </row>
    <row r="361" spans="1:29" ht="12.75">
      <c r="A361" s="16">
        <f>A357+1</f>
        <v>90</v>
      </c>
      <c r="B361" s="16">
        <f>A361-0.5</f>
        <v>89.5</v>
      </c>
      <c r="C361" s="39">
        <v>0</v>
      </c>
      <c r="D361" s="16"/>
      <c r="E361" s="16"/>
      <c r="F361" s="16"/>
      <c r="G361" s="18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33"/>
      <c r="X361" s="16"/>
      <c r="Y361" s="16"/>
      <c r="Z361" s="16"/>
      <c r="AA361" s="1"/>
      <c r="AB361" s="16"/>
      <c r="AC361" s="16"/>
    </row>
    <row r="362" spans="1:29" ht="12.75">
      <c r="A362" s="16"/>
      <c r="B362" s="16">
        <f>B361</f>
        <v>89.5</v>
      </c>
      <c r="C362" s="39" t="e">
        <f>BINOMDIST(A361,$I$1,$J$1,$K$1)</f>
        <v>#NUM!</v>
      </c>
      <c r="D362" s="16"/>
      <c r="E362" s="16"/>
      <c r="F362" s="16"/>
      <c r="G362" s="18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33"/>
      <c r="X362" s="16"/>
      <c r="Y362" s="16"/>
      <c r="Z362" s="16"/>
      <c r="AA362" s="1"/>
      <c r="AB362" s="16"/>
      <c r="AC362" s="16"/>
    </row>
    <row r="363" spans="1:29" ht="12.75">
      <c r="A363" s="16"/>
      <c r="B363" s="16">
        <f>A361+0.5</f>
        <v>90.5</v>
      </c>
      <c r="C363" s="39" t="e">
        <f>C362</f>
        <v>#NUM!</v>
      </c>
      <c r="D363" s="16"/>
      <c r="E363" s="16"/>
      <c r="F363" s="16"/>
      <c r="G363" s="18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33"/>
      <c r="X363" s="16"/>
      <c r="Y363" s="16"/>
      <c r="Z363" s="16"/>
      <c r="AA363" s="1"/>
      <c r="AB363" s="16"/>
      <c r="AC363" s="16"/>
    </row>
    <row r="364" spans="1:29" ht="12.75">
      <c r="A364" s="16"/>
      <c r="B364" s="16">
        <f>B363</f>
        <v>90.5</v>
      </c>
      <c r="C364" s="39">
        <v>0</v>
      </c>
      <c r="D364" s="16"/>
      <c r="E364" s="16"/>
      <c r="F364" s="16"/>
      <c r="G364" s="18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33"/>
      <c r="X364" s="16"/>
      <c r="Y364" s="16"/>
      <c r="Z364" s="16"/>
      <c r="AA364" s="1"/>
      <c r="AB364" s="16"/>
      <c r="AC364" s="16"/>
    </row>
    <row r="365" spans="1:29" ht="12.75">
      <c r="A365" s="16">
        <f>A361+1</f>
        <v>91</v>
      </c>
      <c r="B365" s="16">
        <f>A365-0.5</f>
        <v>90.5</v>
      </c>
      <c r="C365" s="39">
        <v>0</v>
      </c>
      <c r="D365" s="16"/>
      <c r="E365" s="16"/>
      <c r="F365" s="16"/>
      <c r="G365" s="18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33"/>
      <c r="X365" s="16"/>
      <c r="Y365" s="16"/>
      <c r="Z365" s="16"/>
      <c r="AA365" s="1"/>
      <c r="AB365" s="16"/>
      <c r="AC365" s="16"/>
    </row>
    <row r="366" spans="1:29" ht="12.75">
      <c r="A366" s="16"/>
      <c r="B366" s="16">
        <f>B365</f>
        <v>90.5</v>
      </c>
      <c r="C366" s="39" t="e">
        <f>BINOMDIST(A365,$I$1,$J$1,$K$1)</f>
        <v>#NUM!</v>
      </c>
      <c r="D366" s="16"/>
      <c r="E366" s="16"/>
      <c r="F366" s="16"/>
      <c r="G366" s="18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33"/>
      <c r="X366" s="16"/>
      <c r="Y366" s="16"/>
      <c r="Z366" s="16"/>
      <c r="AA366" s="1"/>
      <c r="AB366" s="16"/>
      <c r="AC366" s="16"/>
    </row>
    <row r="367" spans="1:29" ht="12.75">
      <c r="A367" s="16"/>
      <c r="B367" s="16">
        <f>A365+0.5</f>
        <v>91.5</v>
      </c>
      <c r="C367" s="39" t="e">
        <f>C366</f>
        <v>#NUM!</v>
      </c>
      <c r="D367" s="16"/>
      <c r="E367" s="16"/>
      <c r="F367" s="16"/>
      <c r="G367" s="18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33"/>
      <c r="X367" s="16"/>
      <c r="Y367" s="16"/>
      <c r="Z367" s="16"/>
      <c r="AA367" s="1"/>
      <c r="AB367" s="16"/>
      <c r="AC367" s="16"/>
    </row>
    <row r="368" spans="1:29" ht="12.75">
      <c r="A368" s="16"/>
      <c r="B368" s="16">
        <f>B367</f>
        <v>91.5</v>
      </c>
      <c r="C368" s="39">
        <v>0</v>
      </c>
      <c r="D368" s="16"/>
      <c r="E368" s="16"/>
      <c r="F368" s="16"/>
      <c r="G368" s="18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33"/>
      <c r="X368" s="16"/>
      <c r="Y368" s="16"/>
      <c r="Z368" s="16"/>
      <c r="AA368" s="1"/>
      <c r="AB368" s="16"/>
      <c r="AC368" s="16"/>
    </row>
    <row r="369" spans="1:29" ht="12.75">
      <c r="A369" s="16">
        <f>A365+1</f>
        <v>92</v>
      </c>
      <c r="B369" s="16">
        <f>A369-0.5</f>
        <v>91.5</v>
      </c>
      <c r="C369" s="39">
        <v>0</v>
      </c>
      <c r="D369" s="16"/>
      <c r="E369" s="16"/>
      <c r="F369" s="16"/>
      <c r="G369" s="18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33"/>
      <c r="X369" s="16"/>
      <c r="Y369" s="16"/>
      <c r="Z369" s="16"/>
      <c r="AA369" s="1"/>
      <c r="AB369" s="16"/>
      <c r="AC369" s="16"/>
    </row>
    <row r="370" spans="1:29" ht="12.75">
      <c r="A370" s="16"/>
      <c r="B370" s="16">
        <f>B369</f>
        <v>91.5</v>
      </c>
      <c r="C370" s="39" t="e">
        <f>BINOMDIST(A369,$I$1,$J$1,$K$1)</f>
        <v>#NUM!</v>
      </c>
      <c r="D370" s="16"/>
      <c r="E370" s="16"/>
      <c r="F370" s="16"/>
      <c r="G370" s="18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33"/>
      <c r="X370" s="16"/>
      <c r="Y370" s="16"/>
      <c r="Z370" s="16"/>
      <c r="AA370" s="1"/>
      <c r="AB370" s="16"/>
      <c r="AC370" s="16"/>
    </row>
    <row r="371" spans="1:29" ht="12.75">
      <c r="A371" s="16"/>
      <c r="B371" s="16">
        <f>A369+0.5</f>
        <v>92.5</v>
      </c>
      <c r="C371" s="39" t="e">
        <f>C370</f>
        <v>#NUM!</v>
      </c>
      <c r="D371" s="16"/>
      <c r="E371" s="16"/>
      <c r="F371" s="16"/>
      <c r="G371" s="18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33"/>
      <c r="X371" s="16"/>
      <c r="Y371" s="16"/>
      <c r="Z371" s="16"/>
      <c r="AA371" s="1"/>
      <c r="AB371" s="16"/>
      <c r="AC371" s="16"/>
    </row>
    <row r="372" spans="1:29" ht="12.75">
      <c r="A372" s="16"/>
      <c r="B372" s="16">
        <f>B371</f>
        <v>92.5</v>
      </c>
      <c r="C372" s="39">
        <v>0</v>
      </c>
      <c r="D372" s="16"/>
      <c r="E372" s="16"/>
      <c r="F372" s="16"/>
      <c r="G372" s="18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33"/>
      <c r="X372" s="16"/>
      <c r="Y372" s="16"/>
      <c r="Z372" s="16"/>
      <c r="AA372" s="1"/>
      <c r="AB372" s="16"/>
      <c r="AC372" s="16"/>
    </row>
    <row r="373" spans="1:29" ht="12.75">
      <c r="A373" s="16">
        <f>A369+1</f>
        <v>93</v>
      </c>
      <c r="B373" s="16">
        <f>A373-0.5</f>
        <v>92.5</v>
      </c>
      <c r="C373" s="39">
        <v>0</v>
      </c>
      <c r="D373" s="16"/>
      <c r="E373" s="16"/>
      <c r="F373" s="16"/>
      <c r="G373" s="18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33"/>
      <c r="X373" s="16"/>
      <c r="Y373" s="16"/>
      <c r="Z373" s="16"/>
      <c r="AA373" s="1"/>
      <c r="AB373" s="16"/>
      <c r="AC373" s="16"/>
    </row>
    <row r="374" spans="1:29" ht="12.75">
      <c r="A374" s="16"/>
      <c r="B374" s="16">
        <f>B373</f>
        <v>92.5</v>
      </c>
      <c r="C374" s="39" t="e">
        <f>BINOMDIST(A373,$I$1,$J$1,$K$1)</f>
        <v>#NUM!</v>
      </c>
      <c r="D374" s="16"/>
      <c r="E374" s="16"/>
      <c r="F374" s="16"/>
      <c r="G374" s="18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33"/>
      <c r="X374" s="16"/>
      <c r="Y374" s="16"/>
      <c r="Z374" s="16"/>
      <c r="AA374" s="1"/>
      <c r="AB374" s="16"/>
      <c r="AC374" s="16"/>
    </row>
    <row r="375" spans="1:29" ht="12.75">
      <c r="A375" s="16"/>
      <c r="B375" s="16">
        <f>A373+0.5</f>
        <v>93.5</v>
      </c>
      <c r="C375" s="39" t="e">
        <f>C374</f>
        <v>#NUM!</v>
      </c>
      <c r="D375" s="16"/>
      <c r="E375" s="16"/>
      <c r="F375" s="16"/>
      <c r="G375" s="18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33"/>
      <c r="X375" s="16"/>
      <c r="Y375" s="16"/>
      <c r="Z375" s="16"/>
      <c r="AA375" s="1"/>
      <c r="AB375" s="16"/>
      <c r="AC375" s="16"/>
    </row>
    <row r="376" spans="1:29" ht="12.75">
      <c r="A376" s="16"/>
      <c r="B376" s="16">
        <f>B375</f>
        <v>93.5</v>
      </c>
      <c r="C376" s="39">
        <v>0</v>
      </c>
      <c r="D376" s="16"/>
      <c r="E376" s="16"/>
      <c r="F376" s="16"/>
      <c r="G376" s="18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33"/>
      <c r="X376" s="16"/>
      <c r="Y376" s="16"/>
      <c r="Z376" s="16"/>
      <c r="AA376" s="1"/>
      <c r="AB376" s="16"/>
      <c r="AC376" s="16"/>
    </row>
    <row r="377" spans="1:29" ht="12.75">
      <c r="A377" s="16">
        <f>A373+1</f>
        <v>94</v>
      </c>
      <c r="B377" s="16">
        <f>A377-0.5</f>
        <v>93.5</v>
      </c>
      <c r="C377" s="39">
        <v>0</v>
      </c>
      <c r="D377" s="16"/>
      <c r="E377" s="16"/>
      <c r="F377" s="16"/>
      <c r="G377" s="18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33"/>
      <c r="X377" s="16"/>
      <c r="Y377" s="16"/>
      <c r="Z377" s="16"/>
      <c r="AA377" s="1"/>
      <c r="AB377" s="16"/>
      <c r="AC377" s="16"/>
    </row>
    <row r="378" spans="1:29" ht="12.75">
      <c r="A378" s="16"/>
      <c r="B378" s="16">
        <f>B377</f>
        <v>93.5</v>
      </c>
      <c r="C378" s="39" t="e">
        <f>BINOMDIST(A377,$I$1,$J$1,$K$1)</f>
        <v>#NUM!</v>
      </c>
      <c r="D378" s="16"/>
      <c r="E378" s="16"/>
      <c r="F378" s="16"/>
      <c r="G378" s="18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33"/>
      <c r="X378" s="16"/>
      <c r="Y378" s="16"/>
      <c r="Z378" s="16"/>
      <c r="AA378" s="1"/>
      <c r="AB378" s="16"/>
      <c r="AC378" s="16"/>
    </row>
    <row r="379" spans="1:29" ht="12.75">
      <c r="A379" s="16"/>
      <c r="B379" s="16">
        <f>A377+0.5</f>
        <v>94.5</v>
      </c>
      <c r="C379" s="39" t="e">
        <f>C378</f>
        <v>#NUM!</v>
      </c>
      <c r="D379" s="16"/>
      <c r="E379" s="16"/>
      <c r="F379" s="16"/>
      <c r="G379" s="18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33"/>
      <c r="X379" s="16"/>
      <c r="Y379" s="16"/>
      <c r="Z379" s="16"/>
      <c r="AA379" s="1"/>
      <c r="AB379" s="16"/>
      <c r="AC379" s="16"/>
    </row>
    <row r="380" spans="1:29" ht="12.75">
      <c r="A380" s="16"/>
      <c r="B380" s="16">
        <f>B379</f>
        <v>94.5</v>
      </c>
      <c r="C380" s="39">
        <v>0</v>
      </c>
      <c r="D380" s="16"/>
      <c r="E380" s="16"/>
      <c r="F380" s="16"/>
      <c r="G380" s="18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33"/>
      <c r="X380" s="16"/>
      <c r="Y380" s="16"/>
      <c r="Z380" s="16"/>
      <c r="AA380" s="1"/>
      <c r="AB380" s="16"/>
      <c r="AC380" s="16"/>
    </row>
    <row r="381" spans="1:29" ht="12.75">
      <c r="A381" s="16">
        <f>A377+1</f>
        <v>95</v>
      </c>
      <c r="B381" s="16">
        <f>A381-0.5</f>
        <v>94.5</v>
      </c>
      <c r="C381" s="39">
        <v>0</v>
      </c>
      <c r="D381" s="16"/>
      <c r="E381" s="16"/>
      <c r="F381" s="16"/>
      <c r="G381" s="18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33"/>
      <c r="X381" s="16"/>
      <c r="Y381" s="16"/>
      <c r="Z381" s="16"/>
      <c r="AA381" s="1"/>
      <c r="AB381" s="16"/>
      <c r="AC381" s="16"/>
    </row>
    <row r="382" spans="1:29" ht="12.75">
      <c r="A382" s="16"/>
      <c r="B382" s="16">
        <f>B381</f>
        <v>94.5</v>
      </c>
      <c r="C382" s="39" t="e">
        <f>BINOMDIST(A381,$I$1,$J$1,$K$1)</f>
        <v>#NUM!</v>
      </c>
      <c r="D382" s="16"/>
      <c r="E382" s="16"/>
      <c r="F382" s="16"/>
      <c r="G382" s="18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33"/>
      <c r="X382" s="16"/>
      <c r="Y382" s="16"/>
      <c r="Z382" s="16"/>
      <c r="AA382" s="1"/>
      <c r="AB382" s="16"/>
      <c r="AC382" s="16"/>
    </row>
    <row r="383" spans="1:24" ht="12.75">
      <c r="A383" s="16"/>
      <c r="B383" s="16">
        <f>A381+0.5</f>
        <v>95.5</v>
      </c>
      <c r="C383" s="39" t="e">
        <f>C382</f>
        <v>#NUM!</v>
      </c>
      <c r="D383" s="16"/>
      <c r="E383" s="16"/>
      <c r="F383" s="16"/>
      <c r="G383" s="18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33"/>
      <c r="X383" s="16"/>
    </row>
    <row r="384" spans="1:24" ht="12.75">
      <c r="A384" s="16"/>
      <c r="B384" s="16">
        <f>B383</f>
        <v>95.5</v>
      </c>
      <c r="C384" s="39">
        <v>0</v>
      </c>
      <c r="D384" s="16"/>
      <c r="E384" s="16"/>
      <c r="F384" s="16"/>
      <c r="G384" s="18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33"/>
      <c r="X384" s="16"/>
    </row>
    <row r="385" spans="1:24" ht="12.75">
      <c r="A385" s="16">
        <f>A381+1</f>
        <v>96</v>
      </c>
      <c r="B385" s="16">
        <f>A385-0.5</f>
        <v>95.5</v>
      </c>
      <c r="C385" s="39">
        <v>0</v>
      </c>
      <c r="D385" s="16"/>
      <c r="E385" s="16"/>
      <c r="F385" s="16"/>
      <c r="G385" s="18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33"/>
      <c r="X385" s="16"/>
    </row>
    <row r="386" spans="1:24" ht="12.75">
      <c r="A386" s="16"/>
      <c r="B386" s="16">
        <f>B385</f>
        <v>95.5</v>
      </c>
      <c r="C386" s="39" t="e">
        <f>BINOMDIST(A385,$I$1,$J$1,$K$1)</f>
        <v>#NUM!</v>
      </c>
      <c r="D386" s="16"/>
      <c r="E386" s="16"/>
      <c r="F386" s="16"/>
      <c r="G386" s="18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33"/>
      <c r="X386" s="16"/>
    </row>
    <row r="387" spans="1:24" ht="12.75">
      <c r="A387" s="16"/>
      <c r="B387" s="16">
        <f>A385+0.5</f>
        <v>96.5</v>
      </c>
      <c r="C387" s="39" t="e">
        <f>C386</f>
        <v>#NUM!</v>
      </c>
      <c r="D387" s="16"/>
      <c r="E387" s="16"/>
      <c r="F387" s="16"/>
      <c r="G387" s="18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33"/>
      <c r="X387" s="16"/>
    </row>
    <row r="388" spans="1:24" ht="12.75">
      <c r="A388" s="16"/>
      <c r="B388" s="16">
        <f>B387</f>
        <v>96.5</v>
      </c>
      <c r="C388" s="39">
        <v>0</v>
      </c>
      <c r="D388" s="16"/>
      <c r="E388" s="16"/>
      <c r="F388" s="16"/>
      <c r="G388" s="18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33"/>
      <c r="X388" s="16"/>
    </row>
    <row r="389" spans="1:24" ht="12.75">
      <c r="A389" s="16">
        <f>A385+1</f>
        <v>97</v>
      </c>
      <c r="B389" s="16">
        <f>A389-0.5</f>
        <v>96.5</v>
      </c>
      <c r="C389" s="39">
        <v>0</v>
      </c>
      <c r="D389" s="16"/>
      <c r="E389" s="16"/>
      <c r="F389" s="16"/>
      <c r="G389" s="18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33"/>
      <c r="X389" s="16"/>
    </row>
    <row r="390" spans="1:24" ht="12.75">
      <c r="A390" s="16"/>
      <c r="B390" s="16">
        <f>B389</f>
        <v>96.5</v>
      </c>
      <c r="C390" s="39" t="e">
        <f>BINOMDIST(A389,$I$1,$J$1,$K$1)</f>
        <v>#NUM!</v>
      </c>
      <c r="D390" s="16"/>
      <c r="E390" s="16"/>
      <c r="F390" s="16"/>
      <c r="G390" s="18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33"/>
      <c r="X390" s="16"/>
    </row>
    <row r="391" spans="1:24" ht="12.75">
      <c r="A391" s="16"/>
      <c r="B391" s="16">
        <f>A389+0.5</f>
        <v>97.5</v>
      </c>
      <c r="C391" s="39" t="e">
        <f>C390</f>
        <v>#NUM!</v>
      </c>
      <c r="D391" s="16"/>
      <c r="E391" s="16"/>
      <c r="F391" s="16"/>
      <c r="G391" s="18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33"/>
      <c r="X391" s="16"/>
    </row>
    <row r="392" spans="1:24" ht="12.75">
      <c r="A392" s="16"/>
      <c r="B392" s="16">
        <f>B391</f>
        <v>97.5</v>
      </c>
      <c r="C392" s="39">
        <v>0</v>
      </c>
      <c r="D392" s="16"/>
      <c r="E392" s="16"/>
      <c r="F392" s="16"/>
      <c r="G392" s="18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33"/>
      <c r="X392" s="16"/>
    </row>
    <row r="393" spans="1:24" ht="12.75">
      <c r="A393" s="16">
        <f>A389+1</f>
        <v>98</v>
      </c>
      <c r="B393" s="16">
        <f>A393-0.5</f>
        <v>97.5</v>
      </c>
      <c r="C393" s="39">
        <v>0</v>
      </c>
      <c r="D393" s="16"/>
      <c r="E393" s="16"/>
      <c r="F393" s="16"/>
      <c r="G393" s="18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33"/>
      <c r="X393" s="16"/>
    </row>
    <row r="394" spans="1:24" ht="12.75">
      <c r="A394" s="16"/>
      <c r="B394" s="16">
        <f>B393</f>
        <v>97.5</v>
      </c>
      <c r="C394" s="39" t="e">
        <f>BINOMDIST(A393,$I$1,$J$1,$K$1)</f>
        <v>#NUM!</v>
      </c>
      <c r="D394" s="16"/>
      <c r="E394" s="16"/>
      <c r="F394" s="16"/>
      <c r="G394" s="18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33"/>
      <c r="X394" s="16"/>
    </row>
    <row r="395" spans="1:24" ht="12.75">
      <c r="A395" s="16"/>
      <c r="B395" s="16">
        <f>A393+0.5</f>
        <v>98.5</v>
      </c>
      <c r="C395" s="39" t="e">
        <f>C394</f>
        <v>#NUM!</v>
      </c>
      <c r="D395" s="16"/>
      <c r="E395" s="16"/>
      <c r="F395" s="16"/>
      <c r="G395" s="18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33"/>
      <c r="X395" s="16"/>
    </row>
    <row r="396" spans="1:24" ht="12.75">
      <c r="A396" s="16"/>
      <c r="B396" s="16">
        <f>B395</f>
        <v>98.5</v>
      </c>
      <c r="C396" s="39">
        <v>0</v>
      </c>
      <c r="D396" s="16"/>
      <c r="E396" s="16"/>
      <c r="F396" s="16"/>
      <c r="G396" s="18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33"/>
      <c r="X396" s="16"/>
    </row>
    <row r="397" spans="1:24" ht="12.75">
      <c r="A397" s="16">
        <f>A393+1</f>
        <v>99</v>
      </c>
      <c r="B397" s="16">
        <f>A397-0.5</f>
        <v>98.5</v>
      </c>
      <c r="C397" s="39">
        <v>0</v>
      </c>
      <c r="D397" s="16"/>
      <c r="E397" s="16"/>
      <c r="F397" s="16"/>
      <c r="G397" s="18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33"/>
      <c r="X397" s="16"/>
    </row>
    <row r="398" spans="1:24" ht="12.75">
      <c r="A398" s="16"/>
      <c r="B398" s="16">
        <f>B397</f>
        <v>98.5</v>
      </c>
      <c r="C398" s="39" t="e">
        <f>BINOMDIST(A397,$I$1,$J$1,$K$1)</f>
        <v>#NUM!</v>
      </c>
      <c r="D398" s="16"/>
      <c r="E398" s="16"/>
      <c r="F398" s="16"/>
      <c r="G398" s="18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33"/>
      <c r="X398" s="16"/>
    </row>
    <row r="399" spans="1:24" ht="12.75">
      <c r="A399" s="16"/>
      <c r="B399" s="16">
        <f>A397+0.5</f>
        <v>99.5</v>
      </c>
      <c r="C399" s="39" t="e">
        <f>C398</f>
        <v>#NUM!</v>
      </c>
      <c r="D399" s="16"/>
      <c r="E399" s="16"/>
      <c r="F399" s="16"/>
      <c r="G399" s="18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33"/>
      <c r="X399" s="16"/>
    </row>
    <row r="400" spans="1:24" ht="12.75">
      <c r="A400" s="16"/>
      <c r="B400" s="16">
        <f>B399</f>
        <v>99.5</v>
      </c>
      <c r="C400" s="39">
        <v>0</v>
      </c>
      <c r="D400" s="16"/>
      <c r="E400" s="16"/>
      <c r="F400" s="16"/>
      <c r="G400" s="18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33"/>
      <c r="X400" s="16"/>
    </row>
    <row r="401" spans="1:24" ht="12.75">
      <c r="A401" s="16">
        <f>A397+1</f>
        <v>100</v>
      </c>
      <c r="B401" s="16">
        <f>A401-0.5</f>
        <v>99.5</v>
      </c>
      <c r="C401" s="39">
        <v>0</v>
      </c>
      <c r="D401" s="16"/>
      <c r="E401" s="16"/>
      <c r="F401" s="16"/>
      <c r="G401" s="18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33"/>
      <c r="X401" s="16"/>
    </row>
    <row r="402" spans="1:24" ht="12.75">
      <c r="A402" s="16"/>
      <c r="B402" s="16"/>
      <c r="C402" s="16"/>
      <c r="D402" s="16"/>
      <c r="E402" s="16"/>
      <c r="F402" s="16"/>
      <c r="G402" s="18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33"/>
      <c r="X402" s="16"/>
    </row>
    <row r="403" spans="1:24" ht="12.75">
      <c r="A403" s="16"/>
      <c r="B403" s="16"/>
      <c r="C403" s="16"/>
      <c r="D403" s="16"/>
      <c r="E403" s="16"/>
      <c r="F403" s="16"/>
      <c r="G403" s="18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33"/>
      <c r="X403" s="16"/>
    </row>
    <row r="404" spans="1:24" ht="12.75">
      <c r="A404" s="16"/>
      <c r="B404" s="16"/>
      <c r="C404" s="16"/>
      <c r="D404" s="16"/>
      <c r="E404" s="16"/>
      <c r="F404" s="16"/>
      <c r="G404" s="18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33"/>
      <c r="X404" s="16"/>
    </row>
    <row r="405" spans="1:24" ht="12.75">
      <c r="A405" s="16"/>
      <c r="B405" s="16"/>
      <c r="C405" s="16"/>
      <c r="D405" s="16"/>
      <c r="E405" s="16"/>
      <c r="F405" s="16"/>
      <c r="G405" s="18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33"/>
      <c r="X405" s="16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2002-01-14T07:51:01Z</dcterms:created>
  <dcterms:modified xsi:type="dcterms:W3CDTF">2004-08-15T12:54:29Z</dcterms:modified>
  <cp:category/>
  <cp:version/>
  <cp:contentType/>
  <cp:contentStatus/>
</cp:coreProperties>
</file>