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2780" windowHeight="8325" activeTab="1"/>
  </bookViews>
  <sheets>
    <sheet name="Ikosaeder" sheetId="1" r:id="rId1"/>
    <sheet name="Dodekaeder" sheetId="2" r:id="rId2"/>
  </sheets>
  <definedNames/>
  <calcPr fullCalcOnLoad="1"/>
</workbook>
</file>

<file path=xl/sharedStrings.xml><?xml version="1.0" encoding="utf-8"?>
<sst xmlns="http://schemas.openxmlformats.org/spreadsheetml/2006/main" count="54" uniqueCount="17">
  <si>
    <t xml:space="preserve">Punkte: </t>
  </si>
  <si>
    <t>x</t>
  </si>
  <si>
    <t>y</t>
  </si>
  <si>
    <t>z</t>
  </si>
  <si>
    <t>alpha</t>
  </si>
  <si>
    <t>Drehung:</t>
  </si>
  <si>
    <t>V</t>
  </si>
  <si>
    <t>N</t>
  </si>
  <si>
    <t xml:space="preserve"> N*N</t>
  </si>
  <si>
    <t xml:space="preserve"> N3/N*N</t>
  </si>
  <si>
    <t xml:space="preserve"> 1/Vbetrag</t>
  </si>
  <si>
    <t>K</t>
  </si>
  <si>
    <t xml:space="preserve"> 1/Kbetrag</t>
  </si>
  <si>
    <t>U</t>
  </si>
  <si>
    <t>Bild</t>
  </si>
  <si>
    <t>Roolfs</t>
  </si>
  <si>
    <t>Geschwindigkeit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</si>
</sst>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</numFmts>
  <fonts count="7">
    <font>
      <sz val="10"/>
      <name val="Arial"/>
      <family val="0"/>
    </font>
    <font>
      <sz val="10"/>
      <color indexed="54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58"/>
      <name val="Arial"/>
      <family val="2"/>
    </font>
    <font>
      <i/>
      <sz val="9"/>
      <color indexed="5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17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5225"/>
          <c:h val="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Ikosaeder!$I$7:$I$9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Ikosaeder!$J$7:$J$9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Ikosaeder!$I$3:$I$6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Ikosaeder!$J$3:$J$6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Ikosaeder!$I$10:$I$13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Ikosaeder!$J$10:$J$13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Ikosaeder!$I$14:$I$16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Ikosaeder!$J$14:$J$16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Ikosaeder!$I$17:$I$20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Ikosaeder!$J$17:$J$20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Ikosaeder!$I$21:$I$23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Ikosaeder!$J$21:$J$23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Ikosaeder!$I$24:$I$27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Ikosaeder!$J$24:$J$27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Ikosaeder!$I$28:$I$30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Ikosaeder!$J$28:$J$30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Ikosaeder!$I$31:$I$34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Ikosaeder!$J$31:$J$34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Ikosaeder!$I$35:$I$37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Ikosaeder!$J$35:$J$37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Ikosaeder!$I$38:$I$41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Ikosaeder!$J$38:$J$41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Ikosaeder!$I$42:$I$44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Ikosaeder!$J$42:$J$44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42139463"/>
        <c:axId val="49996384"/>
      </c:scatterChart>
      <c:valAx>
        <c:axId val="42139463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49996384"/>
        <c:crosses val="autoZero"/>
        <c:crossBetween val="midCat"/>
        <c:dispUnits/>
        <c:majorUnit val="1"/>
      </c:valAx>
      <c:valAx>
        <c:axId val="49996384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42139463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5225"/>
          <c:h val="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Dodekaeder!$I$9:$I$14</c:f>
              <c:numCache/>
            </c:numRef>
          </c:xVal>
          <c:yVal>
            <c:numRef>
              <c:f>Dodekaeder!$J$9:$J$14</c:f>
              <c:numCache/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Dodekaeder!$I$3:$I$8</c:f>
              <c:numCache/>
            </c:numRef>
          </c:xVal>
          <c:yVal>
            <c:numRef>
              <c:f>Dodekaeder!$J$3:$J$8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Dodekaeder!$I$15:$I$26</c:f>
              <c:numCache/>
            </c:numRef>
          </c:xVal>
          <c:yVal>
            <c:numRef>
              <c:f>Dodekaeder!$J$15:$J$26</c:f>
              <c:numCache/>
            </c:numRef>
          </c:yVal>
          <c:smooth val="0"/>
        </c:ser>
        <c:ser>
          <c:idx val="4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Dodekaeder!$I$29:$I$31</c:f>
              <c:numCache/>
            </c:numRef>
          </c:xVal>
          <c:yVal>
            <c:numRef>
              <c:f>Dodekaeder!$J$29:$J$31</c:f>
              <c:numCache/>
            </c:numRef>
          </c:yVal>
          <c:smooth val="0"/>
        </c:ser>
        <c:ser>
          <c:idx val="5"/>
          <c:order val="4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Dodekaeder!$I$32:$I$34</c:f>
              <c:numCache/>
            </c:numRef>
          </c:xVal>
          <c:yVal>
            <c:numRef>
              <c:f>Dodekaeder!$J$32:$J$34</c:f>
              <c:numCache/>
            </c:numRef>
          </c:yVal>
          <c:smooth val="0"/>
        </c:ser>
        <c:ser>
          <c:idx val="6"/>
          <c:order val="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Dodekaeder!$I$35:$I$36</c:f>
              <c:numCache/>
            </c:numRef>
          </c:xVal>
          <c:yVal>
            <c:numRef>
              <c:f>Dodekaeder!$J$35:$J$36</c:f>
              <c:numCache/>
            </c:numRef>
          </c:yVal>
          <c:smooth val="0"/>
        </c:ser>
        <c:ser>
          <c:idx val="7"/>
          <c:order val="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Dodekaeder!$I$37:$I$39</c:f>
              <c:numCache/>
            </c:numRef>
          </c:xVal>
          <c:yVal>
            <c:numRef>
              <c:f>Dodekaeder!$J$37:$J$39</c:f>
              <c:numCache/>
            </c:numRef>
          </c:yVal>
          <c:smooth val="0"/>
        </c:ser>
        <c:ser>
          <c:idx val="8"/>
          <c:order val="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Dodekaeder!$I$40:$I$42</c:f>
              <c:numCache/>
            </c:numRef>
          </c:xVal>
          <c:yVal>
            <c:numRef>
              <c:f>Dodekaeder!$J$40:$J$42</c:f>
              <c:numCache/>
            </c:numRef>
          </c:yVal>
          <c:smooth val="0"/>
        </c:ser>
        <c:ser>
          <c:idx val="9"/>
          <c:order val="8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Dodekaeder!$I$43:$I$44</c:f>
              <c:numCache/>
            </c:numRef>
          </c:xVal>
          <c:yVal>
            <c:numRef>
              <c:f>Dodekaeder!$J$43:$J$44</c:f>
              <c:numCache/>
            </c:numRef>
          </c:yVal>
          <c:smooth val="0"/>
        </c:ser>
        <c:ser>
          <c:idx val="10"/>
          <c:order val="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Dodekaeder!$I$45:$I$46</c:f>
              <c:numCache/>
            </c:numRef>
          </c:xVal>
          <c:yVal>
            <c:numRef>
              <c:f>Dodekaeder!$J$45:$J$46</c:f>
              <c:numCache/>
            </c:numRef>
          </c:yVal>
          <c:smooth val="0"/>
        </c:ser>
        <c:ser>
          <c:idx val="11"/>
          <c:order val="1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Dodekaeder!$I$47:$I$48</c:f>
              <c:numCache/>
            </c:numRef>
          </c:xVal>
          <c:yVal>
            <c:numRef>
              <c:f>Dodekaeder!$J$47:$J$48</c:f>
              <c:numCache/>
            </c:numRef>
          </c:yVal>
          <c:smooth val="0"/>
        </c:ser>
        <c:axId val="36585825"/>
        <c:axId val="23623818"/>
      </c:scatterChart>
      <c:valAx>
        <c:axId val="36585825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623818"/>
        <c:crosses val="autoZero"/>
        <c:crossBetween val="midCat"/>
        <c:dispUnits/>
        <c:majorUnit val="1"/>
      </c:valAx>
      <c:valAx>
        <c:axId val="23623818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585825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chart" Target="/xl/charts/chart1.xml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2.xml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152400</xdr:colOff>
      <xdr:row>17</xdr:row>
      <xdr:rowOff>123825</xdr:rowOff>
    </xdr:from>
    <xdr:to>
      <xdr:col>15</xdr:col>
      <xdr:colOff>276225</xdr:colOff>
      <xdr:row>24</xdr:row>
      <xdr:rowOff>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876550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152400</xdr:rowOff>
    </xdr:from>
    <xdr:to>
      <xdr:col>14</xdr:col>
      <xdr:colOff>114300</xdr:colOff>
      <xdr:row>24</xdr:row>
      <xdr:rowOff>38100</xdr:rowOff>
    </xdr:to>
    <xdr:graphicFrame>
      <xdr:nvGraphicFramePr>
        <xdr:cNvPr id="2" name="Chart 2"/>
        <xdr:cNvGraphicFramePr/>
      </xdr:nvGraphicFramePr>
      <xdr:xfrm>
        <a:off x="1047750" y="476250"/>
        <a:ext cx="387667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17</xdr:col>
      <xdr:colOff>0</xdr:colOff>
      <xdr:row>14</xdr:row>
      <xdr:rowOff>57150</xdr:rowOff>
    </xdr:from>
    <xdr:to>
      <xdr:col>17</xdr:col>
      <xdr:colOff>123825</xdr:colOff>
      <xdr:row>20</xdr:row>
      <xdr:rowOff>95250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2324100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22</xdr:row>
      <xdr:rowOff>66675</xdr:rowOff>
    </xdr:from>
    <xdr:to>
      <xdr:col>17</xdr:col>
      <xdr:colOff>238125</xdr:colOff>
      <xdr:row>23</xdr:row>
      <xdr:rowOff>133350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3629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11</xdr:row>
      <xdr:rowOff>85725</xdr:rowOff>
    </xdr:from>
    <xdr:to>
      <xdr:col>18</xdr:col>
      <xdr:colOff>123825</xdr:colOff>
      <xdr:row>16</xdr:row>
      <xdr:rowOff>38100</xdr:rowOff>
    </xdr:to>
    <xdr:pic>
      <xdr:nvPicPr>
        <xdr:cNvPr id="5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0" y="1866900"/>
          <a:ext cx="114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152400</xdr:colOff>
      <xdr:row>17</xdr:row>
      <xdr:rowOff>123825</xdr:rowOff>
    </xdr:from>
    <xdr:to>
      <xdr:col>15</xdr:col>
      <xdr:colOff>276225</xdr:colOff>
      <xdr:row>24</xdr:row>
      <xdr:rowOff>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876550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114300</xdr:rowOff>
    </xdr:from>
    <xdr:to>
      <xdr:col>14</xdr:col>
      <xdr:colOff>200025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1133475" y="438150"/>
        <a:ext cx="387667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17</xdr:col>
      <xdr:colOff>0</xdr:colOff>
      <xdr:row>14</xdr:row>
      <xdr:rowOff>57150</xdr:rowOff>
    </xdr:from>
    <xdr:to>
      <xdr:col>17</xdr:col>
      <xdr:colOff>123825</xdr:colOff>
      <xdr:row>20</xdr:row>
      <xdr:rowOff>95250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2324100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22</xdr:row>
      <xdr:rowOff>66675</xdr:rowOff>
    </xdr:from>
    <xdr:to>
      <xdr:col>17</xdr:col>
      <xdr:colOff>190500</xdr:colOff>
      <xdr:row>23</xdr:row>
      <xdr:rowOff>133350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3629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10</xdr:row>
      <xdr:rowOff>47625</xdr:rowOff>
    </xdr:from>
    <xdr:to>
      <xdr:col>18</xdr:col>
      <xdr:colOff>295275</xdr:colOff>
      <xdr:row>15</xdr:row>
      <xdr:rowOff>0</xdr:rowOff>
    </xdr:to>
    <xdr:pic>
      <xdr:nvPicPr>
        <xdr:cNvPr id="5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1666875"/>
          <a:ext cx="114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D59"/>
  <sheetViews>
    <sheetView showGridLines="0" showRowColHeaders="0" workbookViewId="0" topLeftCell="A1">
      <selection activeCell="Z37" sqref="Z37"/>
    </sheetView>
  </sheetViews>
  <sheetFormatPr defaultColWidth="11.421875" defaultRowHeight="12.75"/>
  <cols>
    <col min="1" max="1" width="5.7109375" style="8" customWidth="1"/>
    <col min="2" max="2" width="4.28125" style="8" customWidth="1"/>
    <col min="3" max="3" width="6.57421875" style="8" customWidth="1"/>
    <col min="4" max="4" width="7.28125" style="8" customWidth="1"/>
    <col min="5" max="10" width="4.8515625" style="8" customWidth="1"/>
    <col min="11" max="12" width="3.421875" style="8" customWidth="1"/>
    <col min="13" max="13" width="4.57421875" style="8" customWidth="1"/>
    <col min="14" max="14" width="7.7109375" style="8" customWidth="1"/>
    <col min="15" max="15" width="4.140625" style="8" customWidth="1"/>
    <col min="16" max="16" width="4.28125" style="8" customWidth="1"/>
    <col min="17" max="17" width="3.7109375" style="8" customWidth="1"/>
    <col min="18" max="18" width="5.57421875" style="8" customWidth="1"/>
    <col min="19" max="19" width="5.421875" style="8" customWidth="1"/>
    <col min="20" max="20" width="5.7109375" style="8" customWidth="1"/>
    <col min="21" max="22" width="6.140625" style="8" customWidth="1"/>
    <col min="23" max="23" width="9.7109375" style="8" customWidth="1"/>
    <col min="24" max="24" width="4.28125" style="8" customWidth="1"/>
    <col min="25" max="16384" width="11.421875" style="8" customWidth="1"/>
  </cols>
  <sheetData>
    <row r="1" spans="1:25" s="7" customFormat="1" ht="12.75">
      <c r="A1" s="1" t="s">
        <v>0</v>
      </c>
      <c r="B1" s="1"/>
      <c r="C1" s="1">
        <f>(1+SQRT(5))/2</f>
        <v>1.618033988749895</v>
      </c>
      <c r="D1" s="1"/>
      <c r="E1" s="1" t="s">
        <v>5</v>
      </c>
      <c r="F1" s="1"/>
      <c r="G1" s="1"/>
      <c r="H1" s="1"/>
      <c r="I1" s="1" t="s">
        <v>14</v>
      </c>
      <c r="J1" s="1"/>
      <c r="K1" s="1"/>
      <c r="L1" s="1"/>
      <c r="M1" s="2"/>
      <c r="N1" s="2" t="s">
        <v>1</v>
      </c>
      <c r="O1" s="2" t="s">
        <v>2</v>
      </c>
      <c r="P1" s="2" t="s">
        <v>3</v>
      </c>
      <c r="Q1" s="2"/>
      <c r="R1" s="2" t="s">
        <v>4</v>
      </c>
      <c r="S1" s="1"/>
      <c r="T1" s="1"/>
      <c r="U1" s="1"/>
      <c r="V1" s="1"/>
      <c r="W1" s="1">
        <v>0</v>
      </c>
      <c r="X1" s="1"/>
      <c r="Y1" s="9"/>
    </row>
    <row r="2" spans="1:25" s="7" customFormat="1" ht="12.75">
      <c r="A2" s="2" t="s">
        <v>1</v>
      </c>
      <c r="B2" s="2" t="s">
        <v>2</v>
      </c>
      <c r="C2" s="2" t="s">
        <v>3</v>
      </c>
      <c r="D2" s="1"/>
      <c r="E2" s="2" t="s">
        <v>1</v>
      </c>
      <c r="F2" s="2" t="s">
        <v>2</v>
      </c>
      <c r="G2" s="2" t="s">
        <v>3</v>
      </c>
      <c r="H2" s="1"/>
      <c r="I2" s="2" t="s">
        <v>1</v>
      </c>
      <c r="J2" s="2" t="s">
        <v>2</v>
      </c>
      <c r="K2" s="1"/>
      <c r="L2" s="1"/>
      <c r="M2" s="2" t="s">
        <v>7</v>
      </c>
      <c r="N2" s="2">
        <f>T2/30000*10-5</f>
        <v>2.46</v>
      </c>
      <c r="O2" s="2">
        <f>U2/30000*10-5</f>
        <v>-2.778</v>
      </c>
      <c r="P2" s="2">
        <f>V2/30000*8-4</f>
        <v>-0.7213333333333334</v>
      </c>
      <c r="Q2" s="2"/>
      <c r="R2" s="2">
        <f>IF(W1=1,R6,R4)</f>
        <v>4.422</v>
      </c>
      <c r="S2" s="4" t="s">
        <v>7</v>
      </c>
      <c r="T2" s="1">
        <v>22380</v>
      </c>
      <c r="U2" s="1">
        <v>6666</v>
      </c>
      <c r="V2" s="1">
        <v>12295</v>
      </c>
      <c r="W2" s="1"/>
      <c r="X2" s="1"/>
      <c r="Y2" s="9"/>
    </row>
    <row r="3" spans="1:24" s="7" customFormat="1" ht="12.75">
      <c r="A3" s="2">
        <f>$C$1</f>
        <v>1.618033988749895</v>
      </c>
      <c r="B3" s="2">
        <v>0</v>
      </c>
      <c r="C3" s="2">
        <v>-1</v>
      </c>
      <c r="D3" s="2">
        <v>1</v>
      </c>
      <c r="E3" s="3">
        <f aca="true" t="shared" si="0" ref="E3:E32">A3*COS($R$2)-B3*SIN($R$2)</f>
        <v>-0.4632834872282781</v>
      </c>
      <c r="F3" s="3">
        <f aca="true" t="shared" si="1" ref="F3:F32">A3*SIN($R$2)+B3*COS($R$2)</f>
        <v>-1.550291069190396</v>
      </c>
      <c r="G3" s="3">
        <f aca="true" t="shared" si="2" ref="G3:G32">C3</f>
        <v>-1</v>
      </c>
      <c r="H3" s="1"/>
      <c r="I3" s="1">
        <f aca="true" t="shared" si="3" ref="I3:I32">E3*$N$9+F3*$O$9+G3*$P$9</f>
        <v>-1.3746176168070896</v>
      </c>
      <c r="J3" s="1">
        <f aca="true" t="shared" si="4" ref="J3:J32">E3*$N$6+F3*$O$6+G3*$P$4</f>
        <v>-0.839922069790237</v>
      </c>
      <c r="K3" s="1"/>
      <c r="L3" s="1"/>
      <c r="M3" s="2" t="s">
        <v>8</v>
      </c>
      <c r="N3" s="1">
        <f>Skalarprodukt(N2:P2,N2:P2)</f>
        <v>14.289205777777777</v>
      </c>
      <c r="O3" s="1" t="s">
        <v>9</v>
      </c>
      <c r="P3" s="1"/>
      <c r="Q3" s="5">
        <f>P2/N3</f>
        <v>-0.05048099555366004</v>
      </c>
      <c r="R3" s="2">
        <v>737</v>
      </c>
      <c r="S3" s="1"/>
      <c r="T3" s="1"/>
      <c r="U3" s="1"/>
      <c r="V3" s="1"/>
      <c r="W3" s="1"/>
      <c r="X3" s="1"/>
    </row>
    <row r="4" spans="1:24" s="7" customFormat="1" ht="12.75">
      <c r="A4" s="2">
        <f>$A$3</f>
        <v>1.618033988749895</v>
      </c>
      <c r="B4" s="2">
        <v>0</v>
      </c>
      <c r="C4" s="2">
        <v>1</v>
      </c>
      <c r="D4" s="2">
        <v>2</v>
      </c>
      <c r="E4" s="3">
        <f t="shared" si="0"/>
        <v>-0.4632834872282781</v>
      </c>
      <c r="F4" s="3">
        <f t="shared" si="1"/>
        <v>-1.550291069190396</v>
      </c>
      <c r="G4" s="3">
        <f t="shared" si="2"/>
        <v>1</v>
      </c>
      <c r="H4" s="1"/>
      <c r="I4" s="1">
        <f t="shared" si="3"/>
        <v>-1.3746176168070896</v>
      </c>
      <c r="J4" s="1">
        <f t="shared" si="4"/>
        <v>1.1549812683855858</v>
      </c>
      <c r="K4" s="1"/>
      <c r="L4" s="1"/>
      <c r="M4" s="2" t="s">
        <v>6</v>
      </c>
      <c r="N4" s="6">
        <f>-Q3*N2</f>
        <v>0.1241832490620037</v>
      </c>
      <c r="O4" s="1">
        <f>-Q3*O2</f>
        <v>-0.1402362056480676</v>
      </c>
      <c r="P4" s="1">
        <f>1-Q3*Q3</f>
        <v>0.9974516690879114</v>
      </c>
      <c r="Q4" s="1"/>
      <c r="R4" s="1">
        <f>R3/1000*6</f>
        <v>4.422</v>
      </c>
      <c r="S4" s="1"/>
      <c r="T4" s="1">
        <f>0.1-S11/50</f>
        <v>0.08</v>
      </c>
      <c r="U4" s="1"/>
      <c r="V4" s="1"/>
      <c r="W4" s="1"/>
      <c r="X4" s="1"/>
    </row>
    <row r="5" spans="1:24" s="7" customFormat="1" ht="12.75">
      <c r="A5" s="2">
        <v>1</v>
      </c>
      <c r="B5" s="2">
        <f>$A$3</f>
        <v>1.618033988749895</v>
      </c>
      <c r="C5" s="2">
        <v>0</v>
      </c>
      <c r="D5" s="13">
        <v>9</v>
      </c>
      <c r="E5" s="3">
        <f t="shared" si="0"/>
        <v>1.2639661276567422</v>
      </c>
      <c r="F5" s="3">
        <f t="shared" si="1"/>
        <v>-1.4214160604433577</v>
      </c>
      <c r="G5" s="3">
        <f t="shared" si="2"/>
        <v>0</v>
      </c>
      <c r="H5" s="1"/>
      <c r="I5" s="1">
        <f t="shared" si="3"/>
        <v>0.00393850534580753</v>
      </c>
      <c r="J5" s="1">
        <f t="shared" si="4"/>
        <v>0.3510707003522464</v>
      </c>
      <c r="K5" s="1"/>
      <c r="L5" s="1"/>
      <c r="M5" s="2" t="s">
        <v>10</v>
      </c>
      <c r="N5" s="1">
        <f>1/Betrag(N4:P4)</f>
        <v>0.9853304716162135</v>
      </c>
      <c r="O5" s="1"/>
      <c r="P5" s="1"/>
      <c r="Q5" s="1"/>
      <c r="R5" s="1"/>
      <c r="S5" s="1"/>
      <c r="T5" s="1">
        <v>5</v>
      </c>
      <c r="U5" s="1"/>
      <c r="V5" s="1"/>
      <c r="W5" s="1"/>
      <c r="X5" s="1"/>
    </row>
    <row r="6" spans="1:24" s="7" customFormat="1" ht="12.75">
      <c r="A6" s="2">
        <f>A3</f>
        <v>1.618033988749895</v>
      </c>
      <c r="B6" s="2">
        <f>B3</f>
        <v>0</v>
      </c>
      <c r="C6" s="2">
        <f>C3</f>
        <v>-1</v>
      </c>
      <c r="D6" s="14">
        <v>1</v>
      </c>
      <c r="E6" s="3">
        <f t="shared" si="0"/>
        <v>-0.4632834872282781</v>
      </c>
      <c r="F6" s="3">
        <f t="shared" si="1"/>
        <v>-1.550291069190396</v>
      </c>
      <c r="G6" s="3">
        <f t="shared" si="2"/>
        <v>-1</v>
      </c>
      <c r="H6" s="1"/>
      <c r="I6" s="1">
        <f t="shared" si="3"/>
        <v>-1.3746176168070896</v>
      </c>
      <c r="J6" s="1">
        <f t="shared" si="4"/>
        <v>-0.839922069790237</v>
      </c>
      <c r="K6" s="1"/>
      <c r="L6" s="1"/>
      <c r="M6" s="2" t="s">
        <v>6</v>
      </c>
      <c r="N6" s="1">
        <f>N4*N5</f>
        <v>0.1223615393650978</v>
      </c>
      <c r="O6" s="1">
        <f>N5*O4</f>
        <v>-0.13817900664887875</v>
      </c>
      <c r="P6" s="1">
        <f>N5*P4</f>
        <v>0.982819523516771</v>
      </c>
      <c r="Q6" s="1"/>
      <c r="R6" s="1">
        <v>16.991999999999898</v>
      </c>
      <c r="S6" s="1"/>
      <c r="T6" s="1"/>
      <c r="U6" s="1"/>
      <c r="V6" s="1"/>
      <c r="W6" s="1"/>
      <c r="X6" s="1"/>
    </row>
    <row r="7" spans="1:30" ht="12.75">
      <c r="A7" s="2">
        <f>$A$3</f>
        <v>1.618033988749895</v>
      </c>
      <c r="B7" s="2">
        <v>0</v>
      </c>
      <c r="C7" s="2">
        <v>1</v>
      </c>
      <c r="D7" s="2">
        <v>2</v>
      </c>
      <c r="E7" s="3">
        <f t="shared" si="0"/>
        <v>-0.4632834872282781</v>
      </c>
      <c r="F7" s="3">
        <f t="shared" si="1"/>
        <v>-1.550291069190396</v>
      </c>
      <c r="G7" s="3">
        <f t="shared" si="2"/>
        <v>1</v>
      </c>
      <c r="H7" s="1"/>
      <c r="I7" s="1">
        <f t="shared" si="3"/>
        <v>-1.3746176168070896</v>
      </c>
      <c r="J7" s="1">
        <f t="shared" si="4"/>
        <v>1.1549812683855858</v>
      </c>
      <c r="K7" s="1"/>
      <c r="L7" s="1"/>
      <c r="M7" s="2" t="s">
        <v>11</v>
      </c>
      <c r="N7" s="1">
        <f>Vektorprodukt(N6:P6,N2:P2,1)</f>
        <v>2.8299457597923148</v>
      </c>
      <c r="O7" s="1">
        <f>Vektorprodukt(N6:P6,N2:P2,2)</f>
        <v>2.5059994849132803</v>
      </c>
      <c r="P7" s="1">
        <f>Vektorprodukt(N6:P6,N2:P2,3)</f>
        <v>5.551115123125783E-17</v>
      </c>
      <c r="Q7" s="1"/>
      <c r="R7" s="1"/>
      <c r="S7" s="1"/>
      <c r="T7" s="1"/>
      <c r="U7" s="1"/>
      <c r="V7" s="1"/>
      <c r="W7" s="1"/>
      <c r="X7" s="1"/>
      <c r="Y7" s="7"/>
      <c r="Z7" s="7"/>
      <c r="AA7" s="7"/>
      <c r="AB7" s="7"/>
      <c r="AC7" s="7"/>
      <c r="AD7" s="7"/>
    </row>
    <row r="8" spans="1:30" ht="12.75">
      <c r="A8" s="2">
        <v>1</v>
      </c>
      <c r="B8" s="2">
        <f>-$A$3</f>
        <v>-1.618033988749895</v>
      </c>
      <c r="C8" s="2">
        <v>0</v>
      </c>
      <c r="D8" s="13">
        <v>11</v>
      </c>
      <c r="E8" s="3">
        <f>A8*COS($R$2)-B8*SIN($R$2)</f>
        <v>-1.8366160107240497</v>
      </c>
      <c r="F8" s="3">
        <f>A8*SIN($R$2)+B8*COS($R$2)</f>
        <v>-0.4948490859868015</v>
      </c>
      <c r="G8" s="3">
        <f>C8</f>
        <v>0</v>
      </c>
      <c r="H8" s="1"/>
      <c r="I8" s="1">
        <f t="shared" si="3"/>
        <v>-1.7030593227881277</v>
      </c>
      <c r="J8" s="1">
        <f t="shared" si="4"/>
        <v>-0.15635340715201787</v>
      </c>
      <c r="K8" s="1"/>
      <c r="L8" s="1"/>
      <c r="M8" s="2" t="s">
        <v>12</v>
      </c>
      <c r="N8" s="1">
        <f>1/Betrag(N7:P7)</f>
        <v>0.26454816847153884</v>
      </c>
      <c r="O8" s="1"/>
      <c r="P8" s="1"/>
      <c r="Q8" s="1"/>
      <c r="R8" s="7"/>
      <c r="S8" s="7"/>
      <c r="T8" s="7"/>
      <c r="U8" s="7"/>
      <c r="V8" s="7"/>
      <c r="W8" s="1"/>
      <c r="X8" s="1"/>
      <c r="Y8" s="7"/>
      <c r="Z8" s="7"/>
      <c r="AA8" s="7"/>
      <c r="AB8" s="7"/>
      <c r="AC8" s="7"/>
      <c r="AD8" s="7"/>
    </row>
    <row r="9" spans="1:30" ht="12.75">
      <c r="A9" s="2">
        <f>$C$1</f>
        <v>1.618033988749895</v>
      </c>
      <c r="B9" s="2">
        <v>0</v>
      </c>
      <c r="C9" s="2">
        <v>-1</v>
      </c>
      <c r="D9" s="14">
        <v>1</v>
      </c>
      <c r="E9" s="3">
        <f t="shared" si="0"/>
        <v>-0.4632834872282781</v>
      </c>
      <c r="F9" s="3">
        <f t="shared" si="1"/>
        <v>-1.550291069190396</v>
      </c>
      <c r="G9" s="3">
        <f t="shared" si="2"/>
        <v>-1</v>
      </c>
      <c r="H9" s="1"/>
      <c r="I9" s="1">
        <f t="shared" si="3"/>
        <v>-1.3746176168070896</v>
      </c>
      <c r="J9" s="1">
        <f t="shared" si="4"/>
        <v>-0.839922069790237</v>
      </c>
      <c r="K9" s="1"/>
      <c r="L9" s="1"/>
      <c r="M9" s="2" t="s">
        <v>13</v>
      </c>
      <c r="N9" s="1">
        <f>N7*N8</f>
        <v>0.7486569676268543</v>
      </c>
      <c r="O9" s="1">
        <f>N8*O7</f>
        <v>0.662957573924428</v>
      </c>
      <c r="P9" s="1">
        <f>N8*P7</f>
        <v>1.4685373387975866E-17</v>
      </c>
      <c r="Q9" s="1"/>
      <c r="R9" s="7"/>
      <c r="S9" s="7"/>
      <c r="T9" s="7"/>
      <c r="U9" s="7"/>
      <c r="V9" s="7"/>
      <c r="W9" s="1"/>
      <c r="X9" s="1"/>
      <c r="Y9" s="7"/>
      <c r="Z9" s="7"/>
      <c r="AA9" s="7"/>
      <c r="AB9" s="7"/>
      <c r="AC9" s="7"/>
      <c r="AD9" s="7"/>
    </row>
    <row r="10" spans="1:30" ht="12.75">
      <c r="A10" s="2">
        <v>1</v>
      </c>
      <c r="B10" s="2">
        <f>$C$1</f>
        <v>1.618033988749895</v>
      </c>
      <c r="C10" s="2">
        <v>0</v>
      </c>
      <c r="D10" s="13">
        <v>9</v>
      </c>
      <c r="E10" s="3">
        <f t="shared" si="0"/>
        <v>1.2639661276567422</v>
      </c>
      <c r="F10" s="3">
        <f t="shared" si="1"/>
        <v>-1.4214160604433577</v>
      </c>
      <c r="G10" s="3">
        <f t="shared" si="2"/>
        <v>0</v>
      </c>
      <c r="H10" s="1"/>
      <c r="I10" s="1">
        <f t="shared" si="3"/>
        <v>0.00393850534580753</v>
      </c>
      <c r="J10" s="1">
        <f t="shared" si="4"/>
        <v>0.3510707003522464</v>
      </c>
      <c r="K10" s="1"/>
      <c r="L10" s="1"/>
      <c r="M10" s="1"/>
      <c r="N10" s="1"/>
      <c r="O10" s="1"/>
      <c r="P10" s="1"/>
      <c r="Q10" s="1"/>
      <c r="R10" s="16" t="s">
        <v>16</v>
      </c>
      <c r="S10" s="16"/>
      <c r="T10" s="16"/>
      <c r="U10" s="7"/>
      <c r="V10" s="7"/>
      <c r="W10" s="1"/>
      <c r="X10" s="1"/>
      <c r="Y10" s="7"/>
      <c r="Z10" s="7"/>
      <c r="AA10" s="7"/>
      <c r="AB10" s="7"/>
      <c r="AC10" s="7"/>
      <c r="AD10" s="7"/>
    </row>
    <row r="11" spans="1:30" ht="12.75">
      <c r="A11" s="2">
        <v>-1</v>
      </c>
      <c r="B11" s="2">
        <f>$C$1</f>
        <v>1.618033988749895</v>
      </c>
      <c r="C11" s="2">
        <v>0</v>
      </c>
      <c r="D11" s="13">
        <v>10</v>
      </c>
      <c r="E11" s="3">
        <f>A11*COS($R$2)-B11*SIN($R$2)</f>
        <v>1.8366160107240497</v>
      </c>
      <c r="F11" s="3">
        <f>A11*SIN($R$2)+B11*COS($R$2)</f>
        <v>0.4948490859868015</v>
      </c>
      <c r="G11" s="3">
        <f>C11</f>
        <v>0</v>
      </c>
      <c r="H11" s="1"/>
      <c r="I11" s="1">
        <f t="shared" si="3"/>
        <v>1.7030593227881277</v>
      </c>
      <c r="J11" s="1">
        <f t="shared" si="4"/>
        <v>0.15635340715201787</v>
      </c>
      <c r="K11" s="1"/>
      <c r="L11" s="1"/>
      <c r="M11" s="1"/>
      <c r="N11" s="1"/>
      <c r="O11" s="1"/>
      <c r="P11" s="1"/>
      <c r="Q11" s="1"/>
      <c r="R11" s="18"/>
      <c r="S11" s="19">
        <f>6-T5</f>
        <v>1</v>
      </c>
      <c r="T11" s="18"/>
      <c r="U11" s="1"/>
      <c r="V11" s="1"/>
      <c r="W11" s="1"/>
      <c r="X11" s="1"/>
      <c r="Y11" s="7"/>
      <c r="Z11" s="7"/>
      <c r="AA11" s="7"/>
      <c r="AB11" s="7"/>
      <c r="AC11" s="7"/>
      <c r="AD11" s="7"/>
    </row>
    <row r="12" spans="1:30" ht="12.75">
      <c r="A12" s="2">
        <v>0</v>
      </c>
      <c r="B12" s="2">
        <v>1</v>
      </c>
      <c r="C12" s="2">
        <f>-$C$1</f>
        <v>-1.618033988749895</v>
      </c>
      <c r="D12" s="13">
        <v>6</v>
      </c>
      <c r="E12" s="10">
        <f t="shared" si="0"/>
        <v>0.9581325732150796</v>
      </c>
      <c r="F12" s="10">
        <f t="shared" si="1"/>
        <v>-0.2863249415336537</v>
      </c>
      <c r="G12" s="10">
        <f t="shared" si="2"/>
        <v>-1.618033988749895</v>
      </c>
      <c r="H12" s="7"/>
      <c r="I12" s="7">
        <f t="shared" si="3"/>
        <v>0.5274913382545117</v>
      </c>
      <c r="J12" s="7">
        <f t="shared" si="4"/>
        <v>-1.4571080301451955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"/>
      <c r="Y12" s="7"/>
      <c r="Z12" s="7"/>
      <c r="AA12" s="7"/>
      <c r="AB12" s="7"/>
      <c r="AC12" s="7"/>
      <c r="AD12" s="7"/>
    </row>
    <row r="13" spans="1:30" ht="12.75">
      <c r="A13" s="2">
        <f>A10</f>
        <v>1</v>
      </c>
      <c r="B13" s="2">
        <f>B10</f>
        <v>1.618033988749895</v>
      </c>
      <c r="C13" s="2">
        <f>C10</f>
        <v>0</v>
      </c>
      <c r="D13" s="14">
        <v>9</v>
      </c>
      <c r="E13" s="10">
        <f t="shared" si="0"/>
        <v>1.2639661276567422</v>
      </c>
      <c r="F13" s="10">
        <f t="shared" si="1"/>
        <v>-1.4214160604433577</v>
      </c>
      <c r="G13" s="10">
        <f t="shared" si="2"/>
        <v>0</v>
      </c>
      <c r="H13" s="7"/>
      <c r="I13" s="7">
        <f t="shared" si="3"/>
        <v>0.00393850534580753</v>
      </c>
      <c r="J13" s="7">
        <f t="shared" si="4"/>
        <v>0.3510707003522464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"/>
      <c r="Y13" s="7"/>
      <c r="Z13" s="7"/>
      <c r="AA13" s="7"/>
      <c r="AB13" s="7"/>
      <c r="AC13" s="7"/>
      <c r="AD13" s="7"/>
    </row>
    <row r="14" spans="1:30" ht="12.75">
      <c r="A14" s="2">
        <v>1</v>
      </c>
      <c r="B14" s="2">
        <f>$C$1</f>
        <v>1.618033988749895</v>
      </c>
      <c r="C14" s="2">
        <v>0</v>
      </c>
      <c r="D14" s="13">
        <v>9</v>
      </c>
      <c r="E14" s="3">
        <f t="shared" si="0"/>
        <v>1.2639661276567422</v>
      </c>
      <c r="F14" s="3">
        <f t="shared" si="1"/>
        <v>-1.4214160604433577</v>
      </c>
      <c r="G14" s="3">
        <f t="shared" si="2"/>
        <v>0</v>
      </c>
      <c r="H14" s="1"/>
      <c r="I14" s="1">
        <f t="shared" si="3"/>
        <v>0.00393850534580753</v>
      </c>
      <c r="J14" s="1">
        <f t="shared" si="4"/>
        <v>0.3510707003522464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7"/>
      <c r="Z14" s="7"/>
      <c r="AA14" s="7"/>
      <c r="AB14" s="7"/>
      <c r="AC14" s="7"/>
      <c r="AD14" s="7"/>
    </row>
    <row r="15" spans="1:30" ht="12.75">
      <c r="A15" s="2">
        <v>0</v>
      </c>
      <c r="B15" s="2">
        <v>1</v>
      </c>
      <c r="C15" s="2">
        <f>$C$1</f>
        <v>1.618033988749895</v>
      </c>
      <c r="D15" s="13">
        <v>8</v>
      </c>
      <c r="E15" s="3">
        <f t="shared" si="0"/>
        <v>0.9581325732150796</v>
      </c>
      <c r="F15" s="3">
        <f t="shared" si="1"/>
        <v>-0.2863249415336537</v>
      </c>
      <c r="G15" s="3">
        <f t="shared" si="2"/>
        <v>1.618033988749895</v>
      </c>
      <c r="H15" s="1"/>
      <c r="I15" s="1">
        <f t="shared" si="3"/>
        <v>0.5274913382545117</v>
      </c>
      <c r="J15" s="1">
        <f t="shared" si="4"/>
        <v>1.7707133752939117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7"/>
      <c r="Z15" s="7"/>
      <c r="AA15" s="7"/>
      <c r="AB15" s="7"/>
      <c r="AC15" s="7"/>
      <c r="AD15" s="7"/>
    </row>
    <row r="16" spans="1:30" ht="12.75">
      <c r="A16" s="2">
        <v>-1</v>
      </c>
      <c r="B16" s="2">
        <f>$C$1</f>
        <v>1.618033988749895</v>
      </c>
      <c r="C16" s="2">
        <v>0</v>
      </c>
      <c r="D16" s="14">
        <v>10</v>
      </c>
      <c r="E16" s="3">
        <f>A16*COS($R$2)-B16*SIN($R$2)</f>
        <v>1.8366160107240497</v>
      </c>
      <c r="F16" s="3">
        <f>A16*SIN($R$2)+B16*COS($R$2)</f>
        <v>0.4948490859868015</v>
      </c>
      <c r="G16" s="3">
        <f>C16</f>
        <v>0</v>
      </c>
      <c r="H16" s="1"/>
      <c r="I16" s="1">
        <f>E16*$N$9+F16*$O$9+G16*$P$9</f>
        <v>1.7030593227881277</v>
      </c>
      <c r="J16" s="1">
        <f>E16*$N$6+F16*$O$6+G16*$P$4</f>
        <v>0.15635340715201787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"/>
      <c r="Z16" s="7"/>
      <c r="AA16" s="7"/>
      <c r="AB16" s="7"/>
      <c r="AC16" s="7"/>
      <c r="AD16" s="7"/>
    </row>
    <row r="17" spans="1:30" ht="12.75">
      <c r="A17" s="2">
        <v>0</v>
      </c>
      <c r="B17" s="2">
        <v>-1</v>
      </c>
      <c r="C17" s="2">
        <f>-$C$1</f>
        <v>-1.618033988749895</v>
      </c>
      <c r="D17" s="13">
        <v>5</v>
      </c>
      <c r="E17" s="3">
        <f t="shared" si="0"/>
        <v>-0.9581325732150796</v>
      </c>
      <c r="F17" s="3">
        <f t="shared" si="1"/>
        <v>0.2863249415336537</v>
      </c>
      <c r="G17" s="3">
        <f t="shared" si="2"/>
        <v>-1.618033988749895</v>
      </c>
      <c r="H17" s="1"/>
      <c r="I17" s="1">
        <f t="shared" si="3"/>
        <v>-0.5274913382545117</v>
      </c>
      <c r="J17" s="1">
        <f t="shared" si="4"/>
        <v>-1.7707133752939117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7"/>
      <c r="Z17" s="7"/>
      <c r="AA17" s="7"/>
      <c r="AB17" s="7"/>
      <c r="AC17" s="7"/>
      <c r="AD17" s="7"/>
    </row>
    <row r="18" spans="1:30" ht="12.75">
      <c r="A18" s="2">
        <v>0</v>
      </c>
      <c r="B18" s="2">
        <v>1</v>
      </c>
      <c r="C18" s="2">
        <f>-$C$1</f>
        <v>-1.618033988749895</v>
      </c>
      <c r="D18" s="13">
        <v>6</v>
      </c>
      <c r="E18" s="3">
        <f t="shared" si="0"/>
        <v>0.9581325732150796</v>
      </c>
      <c r="F18" s="3">
        <f t="shared" si="1"/>
        <v>-0.2863249415336537</v>
      </c>
      <c r="G18" s="3">
        <f t="shared" si="2"/>
        <v>-1.618033988749895</v>
      </c>
      <c r="H18" s="1"/>
      <c r="I18" s="1">
        <f t="shared" si="3"/>
        <v>0.5274913382545117</v>
      </c>
      <c r="J18" s="1">
        <f t="shared" si="4"/>
        <v>-1.4571080301451955</v>
      </c>
      <c r="K18" s="1"/>
      <c r="L18" s="1"/>
      <c r="M18" s="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2">
        <f>$C$1</f>
        <v>1.618033988749895</v>
      </c>
      <c r="B19" s="2">
        <v>0</v>
      </c>
      <c r="C19" s="2">
        <v>-1</v>
      </c>
      <c r="D19" s="2">
        <v>1</v>
      </c>
      <c r="E19" s="1">
        <f t="shared" si="0"/>
        <v>-0.4632834872282781</v>
      </c>
      <c r="F19" s="1">
        <f t="shared" si="1"/>
        <v>-1.550291069190396</v>
      </c>
      <c r="G19" s="1">
        <f t="shared" si="2"/>
        <v>-1</v>
      </c>
      <c r="H19" s="1"/>
      <c r="I19" s="1">
        <f t="shared" si="3"/>
        <v>-1.3746176168070896</v>
      </c>
      <c r="J19" s="1">
        <f t="shared" si="4"/>
        <v>-0.839922069790237</v>
      </c>
      <c r="K19" s="1"/>
      <c r="L19" s="1"/>
      <c r="M19" s="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2">
        <v>0</v>
      </c>
      <c r="B20" s="2">
        <v>-1</v>
      </c>
      <c r="C20" s="2">
        <f>-$C$1</f>
        <v>-1.618033988749895</v>
      </c>
      <c r="D20" s="14">
        <v>5</v>
      </c>
      <c r="E20" s="1">
        <f t="shared" si="0"/>
        <v>-0.9581325732150796</v>
      </c>
      <c r="F20" s="1">
        <f t="shared" si="1"/>
        <v>0.2863249415336537</v>
      </c>
      <c r="G20" s="1">
        <f t="shared" si="2"/>
        <v>-1.618033988749895</v>
      </c>
      <c r="H20" s="1"/>
      <c r="I20" s="1">
        <f t="shared" si="3"/>
        <v>-0.5274913382545117</v>
      </c>
      <c r="J20" s="1">
        <f t="shared" si="4"/>
        <v>-1.7707133752939117</v>
      </c>
      <c r="K20" s="1"/>
      <c r="L20" s="1"/>
      <c r="M20" s="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2">
        <v>0</v>
      </c>
      <c r="B21" s="2">
        <v>-1</v>
      </c>
      <c r="C21" s="2">
        <f>-$C$1</f>
        <v>-1.618033988749895</v>
      </c>
      <c r="D21" s="13">
        <v>5</v>
      </c>
      <c r="E21" s="1">
        <f t="shared" si="0"/>
        <v>-0.9581325732150796</v>
      </c>
      <c r="F21" s="1">
        <f t="shared" si="1"/>
        <v>0.2863249415336537</v>
      </c>
      <c r="G21" s="1">
        <f t="shared" si="2"/>
        <v>-1.618033988749895</v>
      </c>
      <c r="H21" s="1"/>
      <c r="I21" s="1">
        <f t="shared" si="3"/>
        <v>-0.5274913382545117</v>
      </c>
      <c r="J21" s="1">
        <f t="shared" si="4"/>
        <v>-1.7707133752939117</v>
      </c>
      <c r="K21" s="1"/>
      <c r="L21" s="1"/>
      <c r="M21" s="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2">
        <f>-$C$1</f>
        <v>-1.618033988749895</v>
      </c>
      <c r="B22" s="2">
        <v>0</v>
      </c>
      <c r="C22" s="2">
        <v>-1</v>
      </c>
      <c r="D22" s="13">
        <v>3</v>
      </c>
      <c r="E22" s="1">
        <f t="shared" si="0"/>
        <v>0.4632834872282781</v>
      </c>
      <c r="F22" s="1">
        <f t="shared" si="1"/>
        <v>1.550291069190396</v>
      </c>
      <c r="G22" s="1">
        <f t="shared" si="2"/>
        <v>-1</v>
      </c>
      <c r="H22" s="1"/>
      <c r="I22" s="1">
        <f t="shared" si="3"/>
        <v>1.3746176168070896</v>
      </c>
      <c r="J22" s="1">
        <f t="shared" si="4"/>
        <v>-1.1549812683855858</v>
      </c>
      <c r="K22" s="1"/>
      <c r="L22" s="1"/>
      <c r="M22" s="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2">
        <v>0</v>
      </c>
      <c r="B23" s="2">
        <v>1</v>
      </c>
      <c r="C23" s="2">
        <f>-$C$1</f>
        <v>-1.618033988749895</v>
      </c>
      <c r="D23" s="14">
        <v>6</v>
      </c>
      <c r="E23" s="1">
        <f t="shared" si="0"/>
        <v>0.9581325732150796</v>
      </c>
      <c r="F23" s="1">
        <f t="shared" si="1"/>
        <v>-0.2863249415336537</v>
      </c>
      <c r="G23" s="1">
        <f t="shared" si="2"/>
        <v>-1.618033988749895</v>
      </c>
      <c r="H23" s="1"/>
      <c r="I23" s="1">
        <f t="shared" si="3"/>
        <v>0.5274913382545117</v>
      </c>
      <c r="J23" s="1">
        <f t="shared" si="4"/>
        <v>-1.4571080301451955</v>
      </c>
      <c r="K23" s="1"/>
      <c r="L23" s="1"/>
      <c r="M23" s="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2">
        <f>-$C$1</f>
        <v>-1.618033988749895</v>
      </c>
      <c r="B24" s="2">
        <v>0</v>
      </c>
      <c r="C24" s="2">
        <v>-1</v>
      </c>
      <c r="D24" s="13">
        <v>3</v>
      </c>
      <c r="E24" s="1">
        <f t="shared" si="0"/>
        <v>0.4632834872282781</v>
      </c>
      <c r="F24" s="1">
        <f t="shared" si="1"/>
        <v>1.550291069190396</v>
      </c>
      <c r="G24" s="1">
        <f t="shared" si="2"/>
        <v>-1</v>
      </c>
      <c r="H24" s="1"/>
      <c r="I24" s="1">
        <f t="shared" si="3"/>
        <v>1.3746176168070896</v>
      </c>
      <c r="J24" s="1">
        <f t="shared" si="4"/>
        <v>-1.1549812683855858</v>
      </c>
      <c r="K24" s="1"/>
      <c r="L24" s="1"/>
      <c r="M24" s="1"/>
      <c r="N24" s="7"/>
      <c r="O24" s="7"/>
      <c r="P24" s="7"/>
      <c r="Q24" s="7"/>
      <c r="R24" s="7"/>
      <c r="S24" s="12" t="s">
        <v>15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2">
        <f>-$C$1</f>
        <v>-1.618033988749895</v>
      </c>
      <c r="B25" s="2">
        <v>0</v>
      </c>
      <c r="C25" s="2">
        <v>1</v>
      </c>
      <c r="D25" s="13">
        <v>4</v>
      </c>
      <c r="E25" s="1">
        <f t="shared" si="0"/>
        <v>0.4632834872282781</v>
      </c>
      <c r="F25" s="1">
        <f t="shared" si="1"/>
        <v>1.550291069190396</v>
      </c>
      <c r="G25" s="1">
        <f t="shared" si="2"/>
        <v>1</v>
      </c>
      <c r="H25" s="1"/>
      <c r="I25" s="1">
        <f t="shared" si="3"/>
        <v>1.3746176168070896</v>
      </c>
      <c r="J25" s="1">
        <f t="shared" si="4"/>
        <v>0.839922069790237</v>
      </c>
      <c r="K25" s="1"/>
      <c r="L25" s="1"/>
      <c r="M25" s="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>
      <c r="A26" s="2">
        <v>-1</v>
      </c>
      <c r="B26" s="2">
        <f>$C$1</f>
        <v>1.618033988749895</v>
      </c>
      <c r="C26" s="2">
        <v>0</v>
      </c>
      <c r="D26" s="13">
        <v>10</v>
      </c>
      <c r="E26" s="1">
        <f t="shared" si="0"/>
        <v>1.8366160107240497</v>
      </c>
      <c r="F26" s="1">
        <f t="shared" si="1"/>
        <v>0.4948490859868015</v>
      </c>
      <c r="G26" s="1">
        <f t="shared" si="2"/>
        <v>0</v>
      </c>
      <c r="H26" s="1"/>
      <c r="I26" s="1">
        <f t="shared" si="3"/>
        <v>1.7030593227881277</v>
      </c>
      <c r="J26" s="1">
        <f t="shared" si="4"/>
        <v>0.15635340715201787</v>
      </c>
      <c r="K26" s="1"/>
      <c r="L26" s="1"/>
      <c r="M26" s="1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2">
        <f>-$C$1</f>
        <v>-1.618033988749895</v>
      </c>
      <c r="B27" s="2">
        <v>0</v>
      </c>
      <c r="C27" s="13">
        <v>-1</v>
      </c>
      <c r="D27" s="13">
        <v>3</v>
      </c>
      <c r="E27" s="15">
        <f t="shared" si="0"/>
        <v>0.4632834872282781</v>
      </c>
      <c r="F27" s="15">
        <f t="shared" si="1"/>
        <v>1.550291069190396</v>
      </c>
      <c r="G27" s="1">
        <f t="shared" si="2"/>
        <v>-1</v>
      </c>
      <c r="H27" s="1"/>
      <c r="I27" s="1">
        <f t="shared" si="3"/>
        <v>1.3746176168070896</v>
      </c>
      <c r="J27" s="1">
        <f t="shared" si="4"/>
        <v>-1.1549812683855858</v>
      </c>
      <c r="K27" s="1"/>
      <c r="L27" s="1"/>
      <c r="M27" s="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2">
        <f>-$C$1</f>
        <v>-1.618033988749895</v>
      </c>
      <c r="B28" s="2">
        <v>0</v>
      </c>
      <c r="C28" s="13">
        <v>1</v>
      </c>
      <c r="D28" s="13">
        <v>4</v>
      </c>
      <c r="E28" s="15">
        <f t="shared" si="0"/>
        <v>0.4632834872282781</v>
      </c>
      <c r="F28" s="15">
        <f t="shared" si="1"/>
        <v>1.550291069190396</v>
      </c>
      <c r="G28" s="1">
        <f t="shared" si="2"/>
        <v>1</v>
      </c>
      <c r="H28" s="1"/>
      <c r="I28" s="1">
        <f t="shared" si="3"/>
        <v>1.3746176168070896</v>
      </c>
      <c r="J28" s="1">
        <f t="shared" si="4"/>
        <v>0.839922069790237</v>
      </c>
      <c r="K28" s="1"/>
      <c r="L28" s="1"/>
      <c r="M28" s="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2">
        <v>-1</v>
      </c>
      <c r="B29" s="2">
        <f>-$C$1</f>
        <v>-1.618033988749895</v>
      </c>
      <c r="C29" s="13">
        <v>0</v>
      </c>
      <c r="D29" s="13">
        <v>12</v>
      </c>
      <c r="E29" s="15">
        <f t="shared" si="0"/>
        <v>-1.2639661276567422</v>
      </c>
      <c r="F29" s="15">
        <f t="shared" si="1"/>
        <v>1.4214160604433577</v>
      </c>
      <c r="G29" s="1">
        <f t="shared" si="2"/>
        <v>0</v>
      </c>
      <c r="H29" s="1"/>
      <c r="I29" s="1">
        <f t="shared" si="3"/>
        <v>-0.00393850534580753</v>
      </c>
      <c r="J29" s="1">
        <f t="shared" si="4"/>
        <v>-0.3510707003522464</v>
      </c>
      <c r="K29" s="1"/>
      <c r="L29" s="1"/>
      <c r="M29" s="1"/>
      <c r="N29" s="1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2">
        <f>-$C$1</f>
        <v>-1.618033988749895</v>
      </c>
      <c r="B30" s="2">
        <v>0</v>
      </c>
      <c r="C30" s="13">
        <v>-1</v>
      </c>
      <c r="D30" s="13">
        <v>3</v>
      </c>
      <c r="E30" s="15">
        <f t="shared" si="0"/>
        <v>0.4632834872282781</v>
      </c>
      <c r="F30" s="15">
        <f t="shared" si="1"/>
        <v>1.550291069190396</v>
      </c>
      <c r="G30" s="1">
        <f t="shared" si="2"/>
        <v>-1</v>
      </c>
      <c r="H30" s="1"/>
      <c r="I30" s="1">
        <f t="shared" si="3"/>
        <v>1.3746176168070896</v>
      </c>
      <c r="J30" s="1">
        <f t="shared" si="4"/>
        <v>-1.1549812683855858</v>
      </c>
      <c r="K30" s="1"/>
      <c r="L30" s="1"/>
      <c r="M30" s="1"/>
      <c r="N30" s="1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2">
        <v>1</v>
      </c>
      <c r="B31" s="2">
        <f>-$C$1</f>
        <v>-1.618033988749895</v>
      </c>
      <c r="C31" s="13">
        <v>0</v>
      </c>
      <c r="D31" s="13">
        <v>11</v>
      </c>
      <c r="E31" s="15">
        <f t="shared" si="0"/>
        <v>-1.8366160107240497</v>
      </c>
      <c r="F31" s="15">
        <f t="shared" si="1"/>
        <v>-0.4948490859868015</v>
      </c>
      <c r="G31" s="1">
        <f t="shared" si="2"/>
        <v>0</v>
      </c>
      <c r="H31" s="1"/>
      <c r="I31" s="1">
        <f t="shared" si="3"/>
        <v>-1.7030593227881277</v>
      </c>
      <c r="J31" s="1">
        <f t="shared" si="4"/>
        <v>-0.15635340715201787</v>
      </c>
      <c r="K31" s="1"/>
      <c r="L31" s="1"/>
      <c r="M31" s="1"/>
      <c r="N31" s="1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2.75">
      <c r="A32" s="2">
        <v>-1</v>
      </c>
      <c r="B32" s="2">
        <f>-$C$1</f>
        <v>-1.618033988749895</v>
      </c>
      <c r="C32" s="13">
        <v>0</v>
      </c>
      <c r="D32" s="13">
        <v>12</v>
      </c>
      <c r="E32" s="15">
        <f t="shared" si="0"/>
        <v>-1.2639661276567422</v>
      </c>
      <c r="F32" s="15">
        <f t="shared" si="1"/>
        <v>1.4214160604433577</v>
      </c>
      <c r="G32" s="1">
        <f t="shared" si="2"/>
        <v>0</v>
      </c>
      <c r="H32" s="1"/>
      <c r="I32" s="1">
        <f t="shared" si="3"/>
        <v>-0.00393850534580753</v>
      </c>
      <c r="J32" s="1">
        <f t="shared" si="4"/>
        <v>-0.3510707003522464</v>
      </c>
      <c r="K32" s="1"/>
      <c r="L32" s="1"/>
      <c r="M32" s="1"/>
      <c r="N32" s="1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2.75">
      <c r="A33" s="2">
        <v>0</v>
      </c>
      <c r="B33" s="2">
        <v>-1</v>
      </c>
      <c r="C33" s="13">
        <f>-$C$1</f>
        <v>-1.618033988749895</v>
      </c>
      <c r="D33" s="13">
        <v>5</v>
      </c>
      <c r="E33" s="15">
        <f>A33*COS($R$2)-B33*SIN($R$2)</f>
        <v>-0.9581325732150796</v>
      </c>
      <c r="F33" s="15">
        <f>A33*SIN($R$2)+B33*COS($R$2)</f>
        <v>0.2863249415336537</v>
      </c>
      <c r="G33" s="1">
        <f>C33</f>
        <v>-1.618033988749895</v>
      </c>
      <c r="H33" s="1"/>
      <c r="I33" s="1">
        <f>E33*$N$9+F33*$O$9+G33*$P$9</f>
        <v>-0.5274913382545117</v>
      </c>
      <c r="J33" s="1">
        <f>E33*$N$6+F33*$O$6+G33*$P$4</f>
        <v>-1.7707133752939117</v>
      </c>
      <c r="K33" s="1"/>
      <c r="L33" s="1"/>
      <c r="M33" s="1"/>
      <c r="N33" s="1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>
      <c r="A34" s="2">
        <v>1</v>
      </c>
      <c r="B34" s="2">
        <f>-$C$1</f>
        <v>-1.618033988749895</v>
      </c>
      <c r="C34" s="13">
        <v>0</v>
      </c>
      <c r="D34" s="13">
        <v>11</v>
      </c>
      <c r="E34" s="15">
        <f>A34*COS($R$2)-B34*SIN($R$2)</f>
        <v>-1.8366160107240497</v>
      </c>
      <c r="F34" s="15">
        <f>A34*SIN($R$2)+B34*COS($R$2)</f>
        <v>-0.4948490859868015</v>
      </c>
      <c r="G34" s="1">
        <f>C34</f>
        <v>0</v>
      </c>
      <c r="H34" s="1"/>
      <c r="I34" s="1">
        <f>E34*$N$9+F34*$O$9+G34*$P$9</f>
        <v>-1.7030593227881277</v>
      </c>
      <c r="J34" s="1">
        <f>E34*$N$6+F34*$O$6+G34*$P$4</f>
        <v>-0.15635340715201787</v>
      </c>
      <c r="K34" s="1"/>
      <c r="L34" s="1"/>
      <c r="M34" s="1"/>
      <c r="N34" s="1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.75">
      <c r="A35" s="2">
        <v>1</v>
      </c>
      <c r="B35" s="2">
        <f>-$C$1</f>
        <v>-1.618033988749895</v>
      </c>
      <c r="C35" s="13">
        <v>0</v>
      </c>
      <c r="D35" s="13">
        <v>11</v>
      </c>
      <c r="E35" s="15">
        <f>A35*COS($R$2)-B35*SIN($R$2)</f>
        <v>-1.8366160107240497</v>
      </c>
      <c r="F35" s="15">
        <f>A35*SIN($R$2)+B35*COS($R$2)</f>
        <v>-0.4948490859868015</v>
      </c>
      <c r="G35" s="1">
        <f>C35</f>
        <v>0</v>
      </c>
      <c r="H35" s="1"/>
      <c r="I35" s="1">
        <f>E35*$N$9+F35*$O$9+G35*$P$9</f>
        <v>-1.7030593227881277</v>
      </c>
      <c r="J35" s="1">
        <f>E35*$N$6+F35*$O$6+G35*$P$4</f>
        <v>-0.15635340715201787</v>
      </c>
      <c r="K35" s="1"/>
      <c r="L35" s="1"/>
      <c r="M35" s="1"/>
      <c r="N35" s="1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>
      <c r="A36" s="1">
        <v>0</v>
      </c>
      <c r="B36" s="1">
        <v>-1</v>
      </c>
      <c r="C36" s="13">
        <f>$C$1</f>
        <v>1.618033988749895</v>
      </c>
      <c r="D36" s="13">
        <v>7</v>
      </c>
      <c r="E36" s="15">
        <f>A36*COS($R$2)-B36*SIN($R$2)</f>
        <v>-0.9581325732150796</v>
      </c>
      <c r="F36" s="15">
        <f>A36*SIN($R$2)+B36*COS($R$2)</f>
        <v>0.2863249415336537</v>
      </c>
      <c r="G36" s="1">
        <f>C36</f>
        <v>1.618033988749895</v>
      </c>
      <c r="H36" s="1"/>
      <c r="I36" s="1">
        <f>E36*$N$9+F36*$O$9+G36*$P$9</f>
        <v>-0.5274913382545117</v>
      </c>
      <c r="J36" s="1">
        <f>E36*$N$6+F36*$O$6+G36*$P$4</f>
        <v>1.4571080301451955</v>
      </c>
      <c r="K36" s="1"/>
      <c r="L36" s="1"/>
      <c r="M36" s="1"/>
      <c r="N36" s="1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.75">
      <c r="A37" s="2">
        <v>-1</v>
      </c>
      <c r="B37" s="2">
        <f>-$C$1</f>
        <v>-1.618033988749895</v>
      </c>
      <c r="C37" s="13">
        <v>0</v>
      </c>
      <c r="D37" s="13">
        <v>12</v>
      </c>
      <c r="E37" s="15">
        <f>A37*COS($R$2)-B37*SIN($R$2)</f>
        <v>-1.2639661276567422</v>
      </c>
      <c r="F37" s="15">
        <f>A37*SIN($R$2)+B37*COS($R$2)</f>
        <v>1.4214160604433577</v>
      </c>
      <c r="G37" s="1">
        <f>C37</f>
        <v>0</v>
      </c>
      <c r="H37" s="1"/>
      <c r="I37" s="1">
        <f>E37*$N$9+F37*$O$9+G37*$P$9</f>
        <v>-0.00393850534580753</v>
      </c>
      <c r="J37" s="1">
        <f>E37*$N$6+F37*$O$6+G37*$P$4</f>
        <v>-0.3510707003522464</v>
      </c>
      <c r="K37" s="1"/>
      <c r="L37" s="1"/>
      <c r="M37" s="1"/>
      <c r="N37" s="1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.75">
      <c r="A38" s="1">
        <v>0</v>
      </c>
      <c r="B38" s="1">
        <v>-1</v>
      </c>
      <c r="C38" s="13">
        <f>$C$1</f>
        <v>1.618033988749895</v>
      </c>
      <c r="D38" s="13">
        <v>7</v>
      </c>
      <c r="E38" s="15">
        <f aca="true" t="shared" si="5" ref="E38:E44">A38*COS($R$2)-B38*SIN($R$2)</f>
        <v>-0.9581325732150796</v>
      </c>
      <c r="F38" s="15">
        <f aca="true" t="shared" si="6" ref="F38:F44">A38*SIN($R$2)+B38*COS($R$2)</f>
        <v>0.2863249415336537</v>
      </c>
      <c r="G38" s="1">
        <f aca="true" t="shared" si="7" ref="G38:G44">C38</f>
        <v>1.618033988749895</v>
      </c>
      <c r="H38" s="1"/>
      <c r="I38" s="1">
        <f aca="true" t="shared" si="8" ref="I38:I44">E38*$N$9+F38*$O$9+G38*$P$9</f>
        <v>-0.5274913382545117</v>
      </c>
      <c r="J38" s="1">
        <f aca="true" t="shared" si="9" ref="J38:J44">E38*$N$6+F38*$O$6+G38*$P$4</f>
        <v>1.4571080301451955</v>
      </c>
      <c r="K38" s="1"/>
      <c r="L38" s="1"/>
      <c r="M38" s="1"/>
      <c r="N38" s="1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>
      <c r="A39" s="2">
        <v>0</v>
      </c>
      <c r="B39" s="2">
        <v>1</v>
      </c>
      <c r="C39" s="13">
        <f>$C$1</f>
        <v>1.618033988749895</v>
      </c>
      <c r="D39" s="13">
        <v>8</v>
      </c>
      <c r="E39" s="15">
        <f t="shared" si="5"/>
        <v>0.9581325732150796</v>
      </c>
      <c r="F39" s="15">
        <f t="shared" si="6"/>
        <v>-0.2863249415336537</v>
      </c>
      <c r="G39" s="1">
        <f t="shared" si="7"/>
        <v>1.618033988749895</v>
      </c>
      <c r="H39" s="1"/>
      <c r="I39" s="1">
        <f t="shared" si="8"/>
        <v>0.5274913382545117</v>
      </c>
      <c r="J39" s="1">
        <f t="shared" si="9"/>
        <v>1.7707133752939117</v>
      </c>
      <c r="K39" s="1"/>
      <c r="L39" s="1"/>
      <c r="M39" s="1"/>
      <c r="N39" s="1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>
      <c r="A40" s="2">
        <f>$A$3</f>
        <v>1.618033988749895</v>
      </c>
      <c r="B40" s="2">
        <v>0</v>
      </c>
      <c r="C40" s="13">
        <v>1</v>
      </c>
      <c r="D40" s="13">
        <v>2</v>
      </c>
      <c r="E40" s="15">
        <f t="shared" si="5"/>
        <v>-0.4632834872282781</v>
      </c>
      <c r="F40" s="15">
        <f t="shared" si="6"/>
        <v>-1.550291069190396</v>
      </c>
      <c r="G40" s="1">
        <f t="shared" si="7"/>
        <v>1</v>
      </c>
      <c r="H40" s="1"/>
      <c r="I40" s="1">
        <f t="shared" si="8"/>
        <v>-1.3746176168070896</v>
      </c>
      <c r="J40" s="1">
        <f t="shared" si="9"/>
        <v>1.1549812683855858</v>
      </c>
      <c r="K40" s="1"/>
      <c r="L40" s="1"/>
      <c r="M40" s="1"/>
      <c r="N40" s="1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2.75">
      <c r="A41" s="1">
        <v>0</v>
      </c>
      <c r="B41" s="1">
        <v>-1</v>
      </c>
      <c r="C41" s="13">
        <f>$C$1</f>
        <v>1.618033988749895</v>
      </c>
      <c r="D41" s="13">
        <v>7</v>
      </c>
      <c r="E41" s="15">
        <f t="shared" si="5"/>
        <v>-0.9581325732150796</v>
      </c>
      <c r="F41" s="15">
        <f t="shared" si="6"/>
        <v>0.2863249415336537</v>
      </c>
      <c r="G41" s="1">
        <f t="shared" si="7"/>
        <v>1.618033988749895</v>
      </c>
      <c r="H41" s="1"/>
      <c r="I41" s="1">
        <f t="shared" si="8"/>
        <v>-0.5274913382545117</v>
      </c>
      <c r="J41" s="1">
        <f t="shared" si="9"/>
        <v>1.4571080301451955</v>
      </c>
      <c r="K41" s="1"/>
      <c r="L41" s="1"/>
      <c r="M41" s="1"/>
      <c r="N41" s="1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1">
        <v>0</v>
      </c>
      <c r="B42" s="1">
        <v>-1</v>
      </c>
      <c r="C42" s="13">
        <f>$C$1</f>
        <v>1.618033988749895</v>
      </c>
      <c r="D42" s="13">
        <v>7</v>
      </c>
      <c r="E42" s="15">
        <f t="shared" si="5"/>
        <v>-0.9581325732150796</v>
      </c>
      <c r="F42" s="15">
        <f t="shared" si="6"/>
        <v>0.2863249415336537</v>
      </c>
      <c r="G42" s="1">
        <f t="shared" si="7"/>
        <v>1.618033988749895</v>
      </c>
      <c r="H42" s="1"/>
      <c r="I42" s="1">
        <f t="shared" si="8"/>
        <v>-0.5274913382545117</v>
      </c>
      <c r="J42" s="1">
        <f t="shared" si="9"/>
        <v>1.4571080301451955</v>
      </c>
      <c r="K42" s="1"/>
      <c r="L42" s="1"/>
      <c r="M42" s="1"/>
      <c r="N42" s="1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.75">
      <c r="A43" s="2">
        <f>-$C$1</f>
        <v>-1.618033988749895</v>
      </c>
      <c r="B43" s="2">
        <v>0</v>
      </c>
      <c r="C43" s="13">
        <v>1</v>
      </c>
      <c r="D43" s="13">
        <v>4</v>
      </c>
      <c r="E43" s="15">
        <f t="shared" si="5"/>
        <v>0.4632834872282781</v>
      </c>
      <c r="F43" s="15">
        <f t="shared" si="6"/>
        <v>1.550291069190396</v>
      </c>
      <c r="G43" s="1">
        <f t="shared" si="7"/>
        <v>1</v>
      </c>
      <c r="H43" s="1"/>
      <c r="I43" s="1">
        <f t="shared" si="8"/>
        <v>1.3746176168070896</v>
      </c>
      <c r="J43" s="1">
        <f t="shared" si="9"/>
        <v>0.839922069790237</v>
      </c>
      <c r="K43" s="1"/>
      <c r="L43" s="1"/>
      <c r="M43" s="1"/>
      <c r="N43" s="1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.75">
      <c r="A44" s="2">
        <v>0</v>
      </c>
      <c r="B44" s="2">
        <v>1</v>
      </c>
      <c r="C44" s="13">
        <f>$C$1</f>
        <v>1.618033988749895</v>
      </c>
      <c r="D44" s="13">
        <v>8</v>
      </c>
      <c r="E44" s="15">
        <f t="shared" si="5"/>
        <v>0.9581325732150796</v>
      </c>
      <c r="F44" s="15">
        <f t="shared" si="6"/>
        <v>-0.2863249415336537</v>
      </c>
      <c r="G44" s="1">
        <f t="shared" si="7"/>
        <v>1.618033988749895</v>
      </c>
      <c r="H44" s="1"/>
      <c r="I44" s="1">
        <f t="shared" si="8"/>
        <v>0.5274913382545117</v>
      </c>
      <c r="J44" s="1">
        <f t="shared" si="9"/>
        <v>1.7707133752939117</v>
      </c>
      <c r="K44" s="1"/>
      <c r="L44" s="1"/>
      <c r="M44" s="1"/>
      <c r="N44" s="1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.75">
      <c r="A45" s="1"/>
      <c r="B45" s="1"/>
      <c r="C45" s="15"/>
      <c r="D45" s="15"/>
      <c r="E45" s="15"/>
      <c r="F45" s="15"/>
      <c r="G45" s="1"/>
      <c r="H45" s="1"/>
      <c r="I45" s="1"/>
      <c r="J45" s="1"/>
      <c r="K45" s="1"/>
      <c r="L45" s="1"/>
      <c r="M45" s="1"/>
      <c r="N45" s="1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.75">
      <c r="A46" s="1"/>
      <c r="B46" s="1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  <c r="N46" s="1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>
      <c r="A47" s="1"/>
      <c r="B47" s="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  <c r="N47" s="1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>
      <c r="A48" s="1"/>
      <c r="B48" s="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  <c r="N48" s="1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>
      <c r="A49" s="7"/>
      <c r="B49" s="7"/>
      <c r="C49" s="11"/>
      <c r="D49" s="11"/>
      <c r="E49" s="11"/>
      <c r="F49" s="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>
      <c r="A50" s="7"/>
      <c r="B50" s="7"/>
      <c r="C50" s="11"/>
      <c r="D50" s="11"/>
      <c r="E50" s="11"/>
      <c r="F50" s="1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>
      <c r="A51" s="7"/>
      <c r="B51" s="7"/>
      <c r="C51" s="11"/>
      <c r="D51" s="11"/>
      <c r="E51" s="11"/>
      <c r="F51" s="1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>
      <c r="A52" s="7"/>
      <c r="B52" s="7"/>
      <c r="C52" s="11"/>
      <c r="D52" s="11"/>
      <c r="E52" s="11"/>
      <c r="F52" s="1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.75">
      <c r="A53" s="7"/>
      <c r="B53" s="7"/>
      <c r="C53" s="11"/>
      <c r="D53" s="11"/>
      <c r="E53" s="11"/>
      <c r="F53" s="1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>
      <c r="A54" s="7"/>
      <c r="B54" s="7"/>
      <c r="C54" s="11"/>
      <c r="D54" s="11"/>
      <c r="E54" s="11"/>
      <c r="F54" s="1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>
      <c r="A55" s="7"/>
      <c r="B55" s="7"/>
      <c r="C55" s="11"/>
      <c r="D55" s="11"/>
      <c r="E55" s="11"/>
      <c r="F55" s="1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>
      <c r="A56" s="7"/>
      <c r="B56" s="7"/>
      <c r="C56" s="11"/>
      <c r="D56" s="11"/>
      <c r="E56" s="11"/>
      <c r="F56" s="1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.75">
      <c r="A57" s="7"/>
      <c r="B57" s="7"/>
      <c r="C57" s="11"/>
      <c r="D57" s="11"/>
      <c r="E57" s="11"/>
      <c r="F57" s="1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>
      <c r="A58" s="7"/>
      <c r="B58" s="7"/>
      <c r="C58" s="11"/>
      <c r="D58" s="11"/>
      <c r="E58" s="11"/>
      <c r="F58" s="1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>
      <c r="A59" s="7"/>
      <c r="B59" s="7"/>
      <c r="C59" s="11"/>
      <c r="D59" s="11"/>
      <c r="E59" s="11"/>
      <c r="F59" s="1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D59"/>
  <sheetViews>
    <sheetView showGridLines="0" showRowColHeaders="0" tabSelected="1" workbookViewId="0" topLeftCell="A1">
      <selection activeCell="AA45" sqref="AA45"/>
    </sheetView>
  </sheetViews>
  <sheetFormatPr defaultColWidth="11.421875" defaultRowHeight="12.75"/>
  <cols>
    <col min="1" max="1" width="5.7109375" style="8" customWidth="1"/>
    <col min="2" max="2" width="4.28125" style="8" customWidth="1"/>
    <col min="3" max="3" width="6.57421875" style="8" customWidth="1"/>
    <col min="4" max="4" width="7.28125" style="8" customWidth="1"/>
    <col min="5" max="10" width="4.8515625" style="8" customWidth="1"/>
    <col min="11" max="12" width="3.421875" style="8" customWidth="1"/>
    <col min="13" max="13" width="4.57421875" style="8" customWidth="1"/>
    <col min="14" max="14" width="7.7109375" style="8" customWidth="1"/>
    <col min="15" max="15" width="4.140625" style="8" customWidth="1"/>
    <col min="16" max="16" width="4.28125" style="8" customWidth="1"/>
    <col min="17" max="17" width="4.421875" style="8" customWidth="1"/>
    <col min="18" max="18" width="3.7109375" style="8" customWidth="1"/>
    <col min="19" max="19" width="4.421875" style="8" customWidth="1"/>
    <col min="20" max="20" width="5.7109375" style="8" customWidth="1"/>
    <col min="21" max="22" width="6.140625" style="8" customWidth="1"/>
    <col min="23" max="23" width="9.7109375" style="8" customWidth="1"/>
    <col min="24" max="24" width="4.28125" style="8" customWidth="1"/>
    <col min="25" max="16384" width="11.421875" style="8" customWidth="1"/>
  </cols>
  <sheetData>
    <row r="1" spans="1:25" s="7" customFormat="1" ht="12.75">
      <c r="A1" s="1" t="s">
        <v>0</v>
      </c>
      <c r="B1" s="1"/>
      <c r="C1" s="1">
        <f>(1+SQRT(5))/2</f>
        <v>1.618033988749895</v>
      </c>
      <c r="D1" s="1">
        <f>1/C1</f>
        <v>0.6180339887498948</v>
      </c>
      <c r="E1" s="1" t="s">
        <v>5</v>
      </c>
      <c r="F1" s="1"/>
      <c r="G1" s="1"/>
      <c r="H1" s="1"/>
      <c r="I1" s="1" t="s">
        <v>14</v>
      </c>
      <c r="J1" s="1"/>
      <c r="K1" s="1"/>
      <c r="L1" s="1"/>
      <c r="M1" s="2"/>
      <c r="N1" s="2" t="s">
        <v>1</v>
      </c>
      <c r="O1" s="2" t="s">
        <v>2</v>
      </c>
      <c r="P1" s="2" t="s">
        <v>3</v>
      </c>
      <c r="Q1" s="2"/>
      <c r="R1" s="2" t="s">
        <v>4</v>
      </c>
      <c r="S1" s="1"/>
      <c r="T1" s="1"/>
      <c r="U1" s="1"/>
      <c r="V1" s="1"/>
      <c r="W1" s="1">
        <v>0</v>
      </c>
      <c r="X1" s="1"/>
      <c r="Y1" s="9"/>
    </row>
    <row r="2" spans="1:25" s="7" customFormat="1" ht="12.75">
      <c r="A2" s="2" t="s">
        <v>1</v>
      </c>
      <c r="B2" s="2" t="s">
        <v>2</v>
      </c>
      <c r="C2" s="2" t="s">
        <v>3</v>
      </c>
      <c r="D2" s="15"/>
      <c r="E2" s="2" t="s">
        <v>1</v>
      </c>
      <c r="F2" s="2" t="s">
        <v>2</v>
      </c>
      <c r="G2" s="2" t="s">
        <v>3</v>
      </c>
      <c r="H2" s="1"/>
      <c r="I2" s="2" t="s">
        <v>1</v>
      </c>
      <c r="J2" s="2" t="s">
        <v>2</v>
      </c>
      <c r="K2" s="1"/>
      <c r="L2" s="1"/>
      <c r="M2" s="2" t="s">
        <v>7</v>
      </c>
      <c r="N2" s="2">
        <f>T2/30000*10-5</f>
        <v>2.46</v>
      </c>
      <c r="O2" s="2">
        <f>U2/30000*10-5</f>
        <v>-2.778</v>
      </c>
      <c r="P2" s="2">
        <f>V2/30000*8-4</f>
        <v>-0.19066666666666654</v>
      </c>
      <c r="Q2" s="2"/>
      <c r="R2" s="2">
        <f>IF(W1=1,R6,R4)</f>
        <v>2.664</v>
      </c>
      <c r="S2" s="4" t="s">
        <v>7</v>
      </c>
      <c r="T2" s="1">
        <v>22380</v>
      </c>
      <c r="U2" s="1">
        <v>6666</v>
      </c>
      <c r="V2" s="1">
        <v>14285</v>
      </c>
      <c r="W2" s="1"/>
      <c r="X2" s="1"/>
      <c r="Y2" s="9"/>
    </row>
    <row r="3" spans="1:24" s="7" customFormat="1" ht="12.75">
      <c r="A3" s="2">
        <f>$D$1</f>
        <v>0.6180339887498948</v>
      </c>
      <c r="B3" s="2">
        <f>$C$1</f>
        <v>1.618033988749895</v>
      </c>
      <c r="C3" s="2">
        <v>0</v>
      </c>
      <c r="D3" s="13"/>
      <c r="E3" s="3">
        <f aca="true" t="shared" si="0" ref="E3:E44">A3*COS($R$2)-B3*SIN($R$2)</f>
        <v>-1.292595711246347</v>
      </c>
      <c r="F3" s="3">
        <f aca="true" t="shared" si="1" ref="F3:F44">A3*SIN($R$2)+B3*COS($R$2)</f>
        <v>-1.1529077704949127</v>
      </c>
      <c r="G3" s="3">
        <f aca="true" t="shared" si="2" ref="G3:G44">C3</f>
        <v>0</v>
      </c>
      <c r="H3" s="1"/>
      <c r="I3" s="1">
        <f aca="true" t="shared" si="3" ref="I3:I44">E3*$N$9+F3*$O$9+G3*$P$9</f>
        <v>-1.7320397240350955</v>
      </c>
      <c r="J3" s="1">
        <f aca="true" t="shared" si="4" ref="J3:J44">E3*$N$6+F3*$O$6+G3*$P$4</f>
        <v>0.00031719553064168265</v>
      </c>
      <c r="K3" s="1"/>
      <c r="L3" s="1"/>
      <c r="M3" s="2" t="s">
        <v>8</v>
      </c>
      <c r="N3" s="1">
        <f>Skalarprodukt(N2:P2,N2:P2)</f>
        <v>13.805237777777778</v>
      </c>
      <c r="O3" s="1" t="s">
        <v>9</v>
      </c>
      <c r="P3" s="1"/>
      <c r="Q3" s="5">
        <f>P2/N3</f>
        <v>-0.013811183098460043</v>
      </c>
      <c r="R3" s="2">
        <v>444</v>
      </c>
      <c r="S3" s="1"/>
      <c r="T3" s="1"/>
      <c r="U3" s="1"/>
      <c r="V3" s="1"/>
      <c r="W3" s="1"/>
      <c r="X3" s="1"/>
    </row>
    <row r="4" spans="1:24" s="7" customFormat="1" ht="12.75">
      <c r="A4" s="2">
        <f>-$D$1</f>
        <v>-0.6180339887498948</v>
      </c>
      <c r="B4" s="2">
        <f>$C$1</f>
        <v>1.618033988749895</v>
      </c>
      <c r="C4" s="2">
        <v>0</v>
      </c>
      <c r="D4" s="13"/>
      <c r="E4" s="3">
        <f t="shared" si="0"/>
        <v>-0.19483877892723223</v>
      </c>
      <c r="F4" s="3">
        <f t="shared" si="1"/>
        <v>-1.7210571897023486</v>
      </c>
      <c r="G4" s="3">
        <f t="shared" si="2"/>
        <v>0</v>
      </c>
      <c r="H4" s="1"/>
      <c r="I4" s="1">
        <f t="shared" si="3"/>
        <v>-1.2868553084780439</v>
      </c>
      <c r="J4" s="1">
        <f t="shared" si="4"/>
        <v>0.059346280385170584</v>
      </c>
      <c r="K4" s="1"/>
      <c r="L4" s="1"/>
      <c r="M4" s="2" t="s">
        <v>6</v>
      </c>
      <c r="N4" s="6">
        <f>-Q3*N2</f>
        <v>0.033975510422211704</v>
      </c>
      <c r="O4" s="1">
        <f>-Q3*O2</f>
        <v>-0.038367466647522004</v>
      </c>
      <c r="P4" s="1">
        <f>1-Q3*Q3</f>
        <v>0.9998092512214208</v>
      </c>
      <c r="Q4" s="1"/>
      <c r="R4" s="1">
        <f>R3/1000*6</f>
        <v>2.664</v>
      </c>
      <c r="S4" s="1"/>
      <c r="T4" s="1">
        <f>0.1-S10/50</f>
        <v>0.04000000000000001</v>
      </c>
      <c r="U4" s="1"/>
      <c r="V4" s="1"/>
      <c r="W4" s="1"/>
      <c r="X4" s="1"/>
    </row>
    <row r="5" spans="1:24" s="7" customFormat="1" ht="12.75">
      <c r="A5" s="2">
        <v>-1</v>
      </c>
      <c r="B5" s="2">
        <v>1</v>
      </c>
      <c r="C5" s="2">
        <v>1</v>
      </c>
      <c r="D5" s="13"/>
      <c r="E5" s="3">
        <f t="shared" si="0"/>
        <v>0.42846147845600124</v>
      </c>
      <c r="F5" s="3">
        <f t="shared" si="1"/>
        <v>-1.3477465494221448</v>
      </c>
      <c r="G5" s="3">
        <f t="shared" si="2"/>
        <v>1</v>
      </c>
      <c r="H5" s="1"/>
      <c r="I5" s="1">
        <f t="shared" si="3"/>
        <v>-0.5727281114641357</v>
      </c>
      <c r="J5" s="1">
        <f t="shared" si="4"/>
        <v>1.066001812032602</v>
      </c>
      <c r="K5" s="1"/>
      <c r="L5" s="1"/>
      <c r="M5" s="2" t="s">
        <v>10</v>
      </c>
      <c r="N5" s="1">
        <f>1/Betrag(N4:P4)</f>
        <v>0.9988794180573524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7" customFormat="1" ht="12.75">
      <c r="A6" s="2">
        <v>0</v>
      </c>
      <c r="B6" s="2">
        <f>$D$1</f>
        <v>0.6180339887498948</v>
      </c>
      <c r="C6" s="2">
        <f>$C$1</f>
        <v>1.618033988749895</v>
      </c>
      <c r="D6" s="13"/>
      <c r="E6" s="3">
        <f t="shared" si="0"/>
        <v>-0.2840747096037179</v>
      </c>
      <c r="F6" s="3">
        <f t="shared" si="1"/>
        <v>-0.5488784661595575</v>
      </c>
      <c r="G6" s="3">
        <f t="shared" si="2"/>
        <v>1.618033988749895</v>
      </c>
      <c r="H6" s="1"/>
      <c r="I6" s="1">
        <f t="shared" si="3"/>
        <v>-0.5765576469759001</v>
      </c>
      <c r="J6" s="1">
        <f t="shared" si="4"/>
        <v>1.629120060699281</v>
      </c>
      <c r="K6" s="1"/>
      <c r="L6" s="1"/>
      <c r="M6" s="2" t="s">
        <v>6</v>
      </c>
      <c r="N6" s="1">
        <f>N4*N5</f>
        <v>0.033937438078740334</v>
      </c>
      <c r="O6" s="1">
        <f>N5*O4</f>
        <v>-0.03832447275721165</v>
      </c>
      <c r="P6" s="1">
        <f>N5*P4</f>
        <v>0.9986888830284101</v>
      </c>
      <c r="Q6" s="1"/>
      <c r="R6" s="1">
        <v>15.23399999999987</v>
      </c>
      <c r="S6" s="1">
        <v>3</v>
      </c>
      <c r="T6" s="1"/>
      <c r="U6" s="1"/>
      <c r="V6" s="1"/>
      <c r="W6" s="1"/>
      <c r="X6" s="1"/>
    </row>
    <row r="7" spans="1:30" ht="12.75">
      <c r="A7" s="2">
        <v>1</v>
      </c>
      <c r="B7" s="2">
        <v>1</v>
      </c>
      <c r="C7" s="2">
        <v>1</v>
      </c>
      <c r="D7" s="13"/>
      <c r="E7" s="3">
        <f t="shared" si="0"/>
        <v>-1.3477465494221448</v>
      </c>
      <c r="F7" s="3">
        <f t="shared" si="1"/>
        <v>-0.42846147845600124</v>
      </c>
      <c r="G7" s="3">
        <f t="shared" si="2"/>
        <v>1</v>
      </c>
      <c r="H7" s="1"/>
      <c r="I7" s="1">
        <f t="shared" si="3"/>
        <v>-1.2930516270972032</v>
      </c>
      <c r="J7" s="1">
        <f t="shared" si="4"/>
        <v>0.9704907464131725</v>
      </c>
      <c r="K7" s="1"/>
      <c r="L7" s="1"/>
      <c r="M7" s="2" t="s">
        <v>11</v>
      </c>
      <c r="N7" s="1">
        <f>Vektorprodukt(N6:P6,N2:P2,1)</f>
        <v>2.7816649165252985</v>
      </c>
      <c r="O7" s="1">
        <f>Vektorprodukt(N6:P6,N2:P2,2)</f>
        <v>2.4632453904435683</v>
      </c>
      <c r="P7" s="1">
        <f>Vektorprodukt(N6:P6,N2:P2,3)</f>
        <v>1.3877787807814457E-17</v>
      </c>
      <c r="Q7" s="1"/>
      <c r="R7" s="1"/>
      <c r="S7" s="1"/>
      <c r="T7" s="1"/>
      <c r="U7" s="1"/>
      <c r="V7" s="1"/>
      <c r="W7" s="1"/>
      <c r="X7" s="1"/>
      <c r="Y7" s="7"/>
      <c r="Z7" s="7"/>
      <c r="AA7" s="7"/>
      <c r="AB7" s="7"/>
      <c r="AC7" s="7"/>
      <c r="AD7" s="7"/>
    </row>
    <row r="8" spans="1:30" ht="12.75">
      <c r="A8" s="2">
        <f>$D$1</f>
        <v>0.6180339887498948</v>
      </c>
      <c r="B8" s="2">
        <f>$C$1</f>
        <v>1.618033988749895</v>
      </c>
      <c r="C8" s="2">
        <v>0</v>
      </c>
      <c r="D8" s="13">
        <v>1</v>
      </c>
      <c r="E8" s="3">
        <f t="shared" si="0"/>
        <v>-1.292595711246347</v>
      </c>
      <c r="F8" s="3">
        <f t="shared" si="1"/>
        <v>-1.1529077704949127</v>
      </c>
      <c r="G8" s="3">
        <f t="shared" si="2"/>
        <v>0</v>
      </c>
      <c r="H8" s="1"/>
      <c r="I8" s="1">
        <f t="shared" si="3"/>
        <v>-1.7320397240350955</v>
      </c>
      <c r="J8" s="1">
        <f t="shared" si="4"/>
        <v>0.00031719553064168265</v>
      </c>
      <c r="K8" s="1"/>
      <c r="L8" s="1"/>
      <c r="M8" s="2" t="s">
        <v>12</v>
      </c>
      <c r="N8" s="1">
        <f>1/Betrag(N7:P7)</f>
        <v>0.26913988208257483</v>
      </c>
      <c r="O8" s="1"/>
      <c r="P8" s="1"/>
      <c r="Q8" s="1"/>
      <c r="R8" s="7"/>
      <c r="S8" s="7"/>
      <c r="T8" s="7"/>
      <c r="U8" s="7"/>
      <c r="V8" s="7"/>
      <c r="W8" s="1"/>
      <c r="X8" s="1"/>
      <c r="Y8" s="7"/>
      <c r="Z8" s="7"/>
      <c r="AA8" s="7"/>
      <c r="AB8" s="7"/>
      <c r="AC8" s="7"/>
      <c r="AD8" s="7"/>
    </row>
    <row r="9" spans="1:30" ht="12.75">
      <c r="A9" s="2">
        <f aca="true" t="shared" si="5" ref="A9:B14">A3</f>
        <v>0.6180339887498948</v>
      </c>
      <c r="B9" s="2">
        <f t="shared" si="5"/>
        <v>1.618033988749895</v>
      </c>
      <c r="C9" s="2">
        <f aca="true" t="shared" si="6" ref="C9:C14">-C3</f>
        <v>0</v>
      </c>
      <c r="D9" s="13"/>
      <c r="E9" s="3">
        <f t="shared" si="0"/>
        <v>-1.292595711246347</v>
      </c>
      <c r="F9" s="3">
        <f t="shared" si="1"/>
        <v>-1.1529077704949127</v>
      </c>
      <c r="G9" s="3">
        <f t="shared" si="2"/>
        <v>0</v>
      </c>
      <c r="H9" s="1"/>
      <c r="I9" s="1">
        <f t="shared" si="3"/>
        <v>-1.7320397240350955</v>
      </c>
      <c r="J9" s="1">
        <f t="shared" si="4"/>
        <v>0.00031719553064168265</v>
      </c>
      <c r="K9" s="1"/>
      <c r="L9" s="1"/>
      <c r="M9" s="2" t="s">
        <v>13</v>
      </c>
      <c r="N9" s="1">
        <f>N7*N8</f>
        <v>0.7486569676268542</v>
      </c>
      <c r="O9" s="1">
        <f>N8*O7</f>
        <v>0.662957573924428</v>
      </c>
      <c r="P9" s="1">
        <f>N8*P7</f>
        <v>3.7350661741621776E-18</v>
      </c>
      <c r="Q9" s="1"/>
      <c r="R9" s="1"/>
      <c r="S9" s="16" t="s">
        <v>16</v>
      </c>
      <c r="T9" s="16"/>
      <c r="U9" s="16"/>
      <c r="V9" s="1"/>
      <c r="W9" s="1"/>
      <c r="X9" s="1"/>
      <c r="Y9" s="7"/>
      <c r="Z9" s="7"/>
      <c r="AA9" s="7"/>
      <c r="AB9" s="7"/>
      <c r="AC9" s="7"/>
      <c r="AD9" s="7"/>
    </row>
    <row r="10" spans="1:30" ht="12.75">
      <c r="A10" s="2">
        <f t="shared" si="5"/>
        <v>-0.6180339887498948</v>
      </c>
      <c r="B10" s="2">
        <f t="shared" si="5"/>
        <v>1.618033988749895</v>
      </c>
      <c r="C10" s="2">
        <f t="shared" si="6"/>
        <v>0</v>
      </c>
      <c r="D10" s="13"/>
      <c r="E10" s="3">
        <f t="shared" si="0"/>
        <v>-0.19483877892723223</v>
      </c>
      <c r="F10" s="3">
        <f t="shared" si="1"/>
        <v>-1.7210571897023486</v>
      </c>
      <c r="G10" s="3">
        <f t="shared" si="2"/>
        <v>0</v>
      </c>
      <c r="H10" s="1"/>
      <c r="I10" s="1">
        <f t="shared" si="3"/>
        <v>-1.2868553084780439</v>
      </c>
      <c r="J10" s="1">
        <f t="shared" si="4"/>
        <v>0.059346280385170584</v>
      </c>
      <c r="K10" s="1"/>
      <c r="L10" s="1"/>
      <c r="M10" s="1"/>
      <c r="N10" s="1"/>
      <c r="O10" s="1"/>
      <c r="P10" s="1"/>
      <c r="Q10" s="1"/>
      <c r="R10" s="1"/>
      <c r="S10" s="16">
        <f>6-S6</f>
        <v>3</v>
      </c>
      <c r="T10" s="7"/>
      <c r="U10" s="7"/>
      <c r="V10" s="1"/>
      <c r="W10" s="1"/>
      <c r="X10" s="1"/>
      <c r="Y10" s="7"/>
      <c r="Z10" s="7"/>
      <c r="AA10" s="7"/>
      <c r="AB10" s="7"/>
      <c r="AC10" s="7"/>
      <c r="AD10" s="7"/>
    </row>
    <row r="11" spans="1:30" ht="12.75">
      <c r="A11" s="2">
        <f t="shared" si="5"/>
        <v>-1</v>
      </c>
      <c r="B11" s="2">
        <f t="shared" si="5"/>
        <v>1</v>
      </c>
      <c r="C11" s="2">
        <f t="shared" si="6"/>
        <v>-1</v>
      </c>
      <c r="D11" s="13"/>
      <c r="E11" s="3">
        <f t="shared" si="0"/>
        <v>0.42846147845600124</v>
      </c>
      <c r="F11" s="3">
        <f t="shared" si="1"/>
        <v>-1.3477465494221448</v>
      </c>
      <c r="G11" s="3">
        <f t="shared" si="2"/>
        <v>-1</v>
      </c>
      <c r="H11" s="1"/>
      <c r="I11" s="1">
        <f t="shared" si="3"/>
        <v>-0.5727281114641357</v>
      </c>
      <c r="J11" s="1">
        <f t="shared" si="4"/>
        <v>-0.9336166904102398</v>
      </c>
      <c r="K11" s="1"/>
      <c r="L11" s="1"/>
      <c r="M11" s="1"/>
      <c r="N11" s="1"/>
      <c r="O11" s="1"/>
      <c r="P11" s="1"/>
      <c r="Q11" s="1"/>
      <c r="R11" s="1"/>
      <c r="S11" s="7"/>
      <c r="T11" s="7"/>
      <c r="U11" s="7"/>
      <c r="V11" s="1"/>
      <c r="W11" s="1"/>
      <c r="X11" s="1"/>
      <c r="Y11" s="7"/>
      <c r="Z11" s="7"/>
      <c r="AA11" s="7"/>
      <c r="AB11" s="7"/>
      <c r="AC11" s="7"/>
      <c r="AD11" s="7"/>
    </row>
    <row r="12" spans="1:30" ht="12.75">
      <c r="A12" s="2">
        <f t="shared" si="5"/>
        <v>0</v>
      </c>
      <c r="B12" s="2">
        <f t="shared" si="5"/>
        <v>0.6180339887498948</v>
      </c>
      <c r="C12" s="2">
        <f t="shared" si="6"/>
        <v>-1.618033988749895</v>
      </c>
      <c r="D12" s="13"/>
      <c r="E12" s="3">
        <f t="shared" si="0"/>
        <v>-0.2840747096037179</v>
      </c>
      <c r="F12" s="3">
        <f t="shared" si="1"/>
        <v>-0.5488784661595575</v>
      </c>
      <c r="G12" s="3">
        <f t="shared" si="2"/>
        <v>-1.618033988749895</v>
      </c>
      <c r="H12" s="1"/>
      <c r="I12" s="1">
        <f t="shared" si="3"/>
        <v>-0.5765576469759001</v>
      </c>
      <c r="J12" s="1">
        <f t="shared" si="4"/>
        <v>-1.6063306407864015</v>
      </c>
      <c r="K12" s="1"/>
      <c r="L12" s="1"/>
      <c r="M12" s="1"/>
      <c r="N12" s="1"/>
      <c r="O12" s="1"/>
      <c r="P12" s="1"/>
      <c r="Q12" s="1"/>
      <c r="R12" s="1"/>
      <c r="S12" s="1"/>
      <c r="T12" s="7"/>
      <c r="U12" s="7"/>
      <c r="V12" s="7"/>
      <c r="W12" s="1"/>
      <c r="X12" s="1"/>
      <c r="Y12" s="7"/>
      <c r="Z12" s="7"/>
      <c r="AA12" s="7"/>
      <c r="AB12" s="7"/>
      <c r="AC12" s="7"/>
      <c r="AD12" s="7"/>
    </row>
    <row r="13" spans="1:30" ht="12.75">
      <c r="A13" s="2">
        <f t="shared" si="5"/>
        <v>1</v>
      </c>
      <c r="B13" s="2">
        <f t="shared" si="5"/>
        <v>1</v>
      </c>
      <c r="C13" s="2">
        <f t="shared" si="6"/>
        <v>-1</v>
      </c>
      <c r="D13" s="13"/>
      <c r="E13" s="3">
        <f t="shared" si="0"/>
        <v>-1.3477465494221448</v>
      </c>
      <c r="F13" s="3">
        <f t="shared" si="1"/>
        <v>-0.42846147845600124</v>
      </c>
      <c r="G13" s="3">
        <f t="shared" si="2"/>
        <v>-1</v>
      </c>
      <c r="H13" s="1"/>
      <c r="I13" s="1">
        <f t="shared" si="3"/>
        <v>-1.2930516270972032</v>
      </c>
      <c r="J13" s="1">
        <f t="shared" si="4"/>
        <v>-1.0291277560296692</v>
      </c>
      <c r="K13" s="1"/>
      <c r="L13" s="1"/>
      <c r="M13" s="1"/>
      <c r="N13" s="1"/>
      <c r="O13" s="1"/>
      <c r="P13" s="1"/>
      <c r="Q13" s="1"/>
      <c r="R13" s="1"/>
      <c r="S13" s="1"/>
      <c r="T13" s="7"/>
      <c r="U13" s="7"/>
      <c r="V13" s="7"/>
      <c r="W13" s="1"/>
      <c r="X13" s="1"/>
      <c r="Y13" s="7"/>
      <c r="Z13" s="7"/>
      <c r="AA13" s="7"/>
      <c r="AB13" s="7"/>
      <c r="AC13" s="7"/>
      <c r="AD13" s="7"/>
    </row>
    <row r="14" spans="1:30" ht="12.75">
      <c r="A14" s="2">
        <f t="shared" si="5"/>
        <v>0.6180339887498948</v>
      </c>
      <c r="B14" s="2">
        <f t="shared" si="5"/>
        <v>1.618033988749895</v>
      </c>
      <c r="C14" s="2">
        <f t="shared" si="6"/>
        <v>0</v>
      </c>
      <c r="D14" s="13">
        <v>2</v>
      </c>
      <c r="E14" s="3">
        <f t="shared" si="0"/>
        <v>-1.292595711246347</v>
      </c>
      <c r="F14" s="3">
        <f t="shared" si="1"/>
        <v>-1.1529077704949127</v>
      </c>
      <c r="G14" s="3">
        <f t="shared" si="2"/>
        <v>0</v>
      </c>
      <c r="H14" s="1"/>
      <c r="I14" s="1">
        <f t="shared" si="3"/>
        <v>-1.7320397240350955</v>
      </c>
      <c r="J14" s="1">
        <f t="shared" si="4"/>
        <v>0.00031719553064168265</v>
      </c>
      <c r="K14" s="1"/>
      <c r="L14" s="1"/>
      <c r="M14" s="1"/>
      <c r="N14" s="1"/>
      <c r="O14" s="1"/>
      <c r="P14" s="1"/>
      <c r="Q14" s="1"/>
      <c r="R14" s="1"/>
      <c r="S14" s="1"/>
      <c r="T14" s="7"/>
      <c r="U14" s="7"/>
      <c r="V14" s="7"/>
      <c r="W14" s="1"/>
      <c r="X14" s="1"/>
      <c r="Y14" s="7"/>
      <c r="Z14" s="7"/>
      <c r="AA14" s="7"/>
      <c r="AB14" s="7"/>
      <c r="AC14" s="7"/>
      <c r="AD14" s="7"/>
    </row>
    <row r="15" spans="1:30" ht="12.75">
      <c r="A15" s="2">
        <f>A3</f>
        <v>0.6180339887498948</v>
      </c>
      <c r="B15" s="2">
        <f>-B3</f>
        <v>-1.618033988749895</v>
      </c>
      <c r="C15" s="2">
        <f aca="true" t="shared" si="7" ref="C15:C26">C3</f>
        <v>0</v>
      </c>
      <c r="D15" s="13"/>
      <c r="E15" s="3">
        <f t="shared" si="0"/>
        <v>0.19483877892723223</v>
      </c>
      <c r="F15" s="3">
        <f t="shared" si="1"/>
        <v>1.7210571897023486</v>
      </c>
      <c r="G15" s="3">
        <f t="shared" si="2"/>
        <v>0</v>
      </c>
      <c r="H15" s="1"/>
      <c r="I15" s="1">
        <f t="shared" si="3"/>
        <v>1.2868553084780439</v>
      </c>
      <c r="J15" s="1">
        <f t="shared" si="4"/>
        <v>-0.059346280385170584</v>
      </c>
      <c r="K15" s="1"/>
      <c r="L15" s="1"/>
      <c r="M15" s="1"/>
      <c r="N15" s="1"/>
      <c r="O15" s="1"/>
      <c r="P15" s="1"/>
      <c r="Q15" s="1"/>
      <c r="R15" s="1"/>
      <c r="S15" s="1"/>
      <c r="T15" s="7"/>
      <c r="U15" s="7"/>
      <c r="V15" s="7"/>
      <c r="W15" s="1"/>
      <c r="X15" s="1"/>
      <c r="Y15" s="7"/>
      <c r="Z15" s="7"/>
      <c r="AA15" s="7"/>
      <c r="AB15" s="7"/>
      <c r="AC15" s="7"/>
      <c r="AD15" s="7"/>
    </row>
    <row r="16" spans="1:30" ht="12.75">
      <c r="A16" s="2">
        <f aca="true" t="shared" si="8" ref="A16:A26">A4</f>
        <v>-0.6180339887498948</v>
      </c>
      <c r="B16" s="2">
        <f aca="true" t="shared" si="9" ref="B16:B26">-B4</f>
        <v>-1.618033988749895</v>
      </c>
      <c r="C16" s="2">
        <f t="shared" si="7"/>
        <v>0</v>
      </c>
      <c r="D16" s="13"/>
      <c r="E16" s="3">
        <f t="shared" si="0"/>
        <v>1.292595711246347</v>
      </c>
      <c r="F16" s="3">
        <f t="shared" si="1"/>
        <v>1.1529077704949127</v>
      </c>
      <c r="G16" s="3">
        <f t="shared" si="2"/>
        <v>0</v>
      </c>
      <c r="H16" s="1"/>
      <c r="I16" s="1">
        <f t="shared" si="3"/>
        <v>1.7320397240350955</v>
      </c>
      <c r="J16" s="1">
        <f t="shared" si="4"/>
        <v>-0.00031719553064168265</v>
      </c>
      <c r="K16" s="1"/>
      <c r="L16" s="1"/>
      <c r="M16" s="1"/>
      <c r="N16" s="1"/>
      <c r="O16" s="1"/>
      <c r="P16" s="1"/>
      <c r="Q16" s="1"/>
      <c r="R16" s="1"/>
      <c r="S16" s="1"/>
      <c r="T16" s="7"/>
      <c r="U16" s="7"/>
      <c r="V16" s="7"/>
      <c r="W16" s="1"/>
      <c r="X16" s="1"/>
      <c r="Y16" s="7"/>
      <c r="Z16" s="7"/>
      <c r="AA16" s="7"/>
      <c r="AB16" s="7"/>
      <c r="AC16" s="7"/>
      <c r="AD16" s="7"/>
    </row>
    <row r="17" spans="1:30" ht="12.75">
      <c r="A17" s="2">
        <f t="shared" si="8"/>
        <v>-1</v>
      </c>
      <c r="B17" s="2">
        <f t="shared" si="9"/>
        <v>-1</v>
      </c>
      <c r="C17" s="2">
        <f t="shared" si="7"/>
        <v>1</v>
      </c>
      <c r="D17" s="13"/>
      <c r="E17" s="3">
        <f t="shared" si="0"/>
        <v>1.3477465494221448</v>
      </c>
      <c r="F17" s="3">
        <f t="shared" si="1"/>
        <v>0.42846147845600124</v>
      </c>
      <c r="G17" s="3">
        <f t="shared" si="2"/>
        <v>1</v>
      </c>
      <c r="H17" s="1"/>
      <c r="I17" s="1">
        <f t="shared" si="3"/>
        <v>1.2930516270972032</v>
      </c>
      <c r="J17" s="1">
        <f t="shared" si="4"/>
        <v>1.0291277560296692</v>
      </c>
      <c r="K17" s="1"/>
      <c r="L17" s="1"/>
      <c r="M17" s="1"/>
      <c r="N17" s="1"/>
      <c r="O17" s="1"/>
      <c r="P17" s="1"/>
      <c r="Q17" s="1"/>
      <c r="R17" s="1"/>
      <c r="S17" s="1"/>
      <c r="T17" s="7"/>
      <c r="U17" s="7"/>
      <c r="V17" s="7"/>
      <c r="W17" s="1"/>
      <c r="X17" s="1"/>
      <c r="Y17" s="7"/>
      <c r="Z17" s="7"/>
      <c r="AA17" s="7"/>
      <c r="AB17" s="7"/>
      <c r="AC17" s="7"/>
      <c r="AD17" s="7"/>
    </row>
    <row r="18" spans="1:30" ht="12.75">
      <c r="A18" s="2">
        <f t="shared" si="8"/>
        <v>0</v>
      </c>
      <c r="B18" s="2">
        <f t="shared" si="9"/>
        <v>-0.6180339887498948</v>
      </c>
      <c r="C18" s="2">
        <f t="shared" si="7"/>
        <v>1.618033988749895</v>
      </c>
      <c r="D18" s="13"/>
      <c r="E18" s="3">
        <f t="shared" si="0"/>
        <v>0.2840747096037179</v>
      </c>
      <c r="F18" s="3">
        <f t="shared" si="1"/>
        <v>0.5488784661595575</v>
      </c>
      <c r="G18" s="3">
        <f t="shared" si="2"/>
        <v>1.618033988749895</v>
      </c>
      <c r="H18" s="1"/>
      <c r="I18" s="1">
        <f t="shared" si="3"/>
        <v>0.5765576469759001</v>
      </c>
      <c r="J18" s="1">
        <f t="shared" si="4"/>
        <v>1.6063306407864015</v>
      </c>
      <c r="K18" s="1"/>
      <c r="L18" s="1"/>
      <c r="M18" s="1"/>
      <c r="N18" s="1"/>
      <c r="O18" s="1"/>
      <c r="P18" s="1"/>
      <c r="Q18" s="1"/>
      <c r="R18" s="1"/>
      <c r="S18" s="1"/>
      <c r="T18" s="7"/>
      <c r="U18" s="7"/>
      <c r="V18" s="7"/>
      <c r="W18" s="1"/>
      <c r="X18" s="1"/>
      <c r="Y18" s="7"/>
      <c r="Z18" s="7"/>
      <c r="AA18" s="7"/>
      <c r="AB18" s="7"/>
      <c r="AC18" s="7"/>
      <c r="AD18" s="7"/>
    </row>
    <row r="19" spans="1:30" ht="12.75">
      <c r="A19" s="2">
        <f t="shared" si="8"/>
        <v>1</v>
      </c>
      <c r="B19" s="2">
        <f t="shared" si="9"/>
        <v>-1</v>
      </c>
      <c r="C19" s="2">
        <f t="shared" si="7"/>
        <v>1</v>
      </c>
      <c r="D19" s="13"/>
      <c r="E19" s="1">
        <f t="shared" si="0"/>
        <v>-0.42846147845600124</v>
      </c>
      <c r="F19" s="1">
        <f t="shared" si="1"/>
        <v>1.3477465494221448</v>
      </c>
      <c r="G19" s="1">
        <f t="shared" si="2"/>
        <v>1</v>
      </c>
      <c r="H19" s="1"/>
      <c r="I19" s="1">
        <f t="shared" si="3"/>
        <v>0.5727281114641357</v>
      </c>
      <c r="J19" s="1">
        <f t="shared" si="4"/>
        <v>0.9336166904102398</v>
      </c>
      <c r="K19" s="1"/>
      <c r="L19" s="1"/>
      <c r="M19" s="1"/>
      <c r="N19" s="1"/>
      <c r="O19" s="1"/>
      <c r="P19" s="1"/>
      <c r="Q19" s="1"/>
      <c r="R19" s="1"/>
      <c r="S19" s="1"/>
      <c r="T19" s="7"/>
      <c r="U19" s="7"/>
      <c r="V19" s="7"/>
      <c r="W19" s="1"/>
      <c r="X19" s="1"/>
      <c r="Y19" s="7"/>
      <c r="Z19" s="7"/>
      <c r="AA19" s="7"/>
      <c r="AB19" s="7"/>
      <c r="AC19" s="7"/>
      <c r="AD19" s="7"/>
    </row>
    <row r="20" spans="1:30" ht="12.75">
      <c r="A20" s="2">
        <f t="shared" si="8"/>
        <v>0.6180339887498948</v>
      </c>
      <c r="B20" s="2">
        <f t="shared" si="9"/>
        <v>-1.618033988749895</v>
      </c>
      <c r="C20" s="2">
        <f t="shared" si="7"/>
        <v>0</v>
      </c>
      <c r="D20" s="13"/>
      <c r="E20" s="1">
        <f t="shared" si="0"/>
        <v>0.19483877892723223</v>
      </c>
      <c r="F20" s="1">
        <f t="shared" si="1"/>
        <v>1.7210571897023486</v>
      </c>
      <c r="G20" s="1">
        <f t="shared" si="2"/>
        <v>0</v>
      </c>
      <c r="H20" s="1"/>
      <c r="I20" s="1">
        <f t="shared" si="3"/>
        <v>1.2868553084780439</v>
      </c>
      <c r="J20" s="1">
        <f t="shared" si="4"/>
        <v>-0.059346280385170584</v>
      </c>
      <c r="K20" s="1"/>
      <c r="L20" s="1"/>
      <c r="M20" s="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2">
        <f t="shared" si="8"/>
        <v>0.6180339887498948</v>
      </c>
      <c r="B21" s="2">
        <f t="shared" si="9"/>
        <v>-1.618033988749895</v>
      </c>
      <c r="C21" s="2">
        <f t="shared" si="7"/>
        <v>0</v>
      </c>
      <c r="D21" s="13"/>
      <c r="E21" s="1">
        <f t="shared" si="0"/>
        <v>0.19483877892723223</v>
      </c>
      <c r="F21" s="1">
        <f t="shared" si="1"/>
        <v>1.7210571897023486</v>
      </c>
      <c r="G21" s="1">
        <f t="shared" si="2"/>
        <v>0</v>
      </c>
      <c r="H21" s="1"/>
      <c r="I21" s="1">
        <f t="shared" si="3"/>
        <v>1.2868553084780439</v>
      </c>
      <c r="J21" s="1">
        <f t="shared" si="4"/>
        <v>-0.059346280385170584</v>
      </c>
      <c r="K21" s="1"/>
      <c r="L21" s="1"/>
      <c r="M21" s="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2">
        <f t="shared" si="8"/>
        <v>-0.6180339887498948</v>
      </c>
      <c r="B22" s="2">
        <f t="shared" si="9"/>
        <v>-1.618033988749895</v>
      </c>
      <c r="C22" s="2">
        <f t="shared" si="7"/>
        <v>0</v>
      </c>
      <c r="D22" s="13"/>
      <c r="E22" s="1">
        <f t="shared" si="0"/>
        <v>1.292595711246347</v>
      </c>
      <c r="F22" s="1">
        <f t="shared" si="1"/>
        <v>1.1529077704949127</v>
      </c>
      <c r="G22" s="1">
        <f t="shared" si="2"/>
        <v>0</v>
      </c>
      <c r="H22" s="1"/>
      <c r="I22" s="1">
        <f t="shared" si="3"/>
        <v>1.7320397240350955</v>
      </c>
      <c r="J22" s="1">
        <f t="shared" si="4"/>
        <v>-0.00031719553064168265</v>
      </c>
      <c r="K22" s="1"/>
      <c r="L22" s="1"/>
      <c r="M22" s="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2">
        <f t="shared" si="8"/>
        <v>-1</v>
      </c>
      <c r="B23" s="2">
        <f t="shared" si="9"/>
        <v>-1</v>
      </c>
      <c r="C23" s="2">
        <f t="shared" si="7"/>
        <v>-1</v>
      </c>
      <c r="D23" s="13"/>
      <c r="E23" s="1">
        <f t="shared" si="0"/>
        <v>1.3477465494221448</v>
      </c>
      <c r="F23" s="1">
        <f t="shared" si="1"/>
        <v>0.42846147845600124</v>
      </c>
      <c r="G23" s="1">
        <f t="shared" si="2"/>
        <v>-1</v>
      </c>
      <c r="H23" s="1"/>
      <c r="I23" s="1">
        <f t="shared" si="3"/>
        <v>1.2930516270972032</v>
      </c>
      <c r="J23" s="1">
        <f t="shared" si="4"/>
        <v>-0.9704907464131725</v>
      </c>
      <c r="K23" s="1"/>
      <c r="L23" s="1"/>
      <c r="M23" s="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2">
        <f t="shared" si="8"/>
        <v>0</v>
      </c>
      <c r="B24" s="2">
        <f t="shared" si="9"/>
        <v>-0.6180339887498948</v>
      </c>
      <c r="C24" s="2">
        <f t="shared" si="7"/>
        <v>-1.618033988749895</v>
      </c>
      <c r="D24" s="13"/>
      <c r="E24" s="1">
        <f t="shared" si="0"/>
        <v>0.2840747096037179</v>
      </c>
      <c r="F24" s="1">
        <f t="shared" si="1"/>
        <v>0.5488784661595575</v>
      </c>
      <c r="G24" s="1">
        <f t="shared" si="2"/>
        <v>-1.618033988749895</v>
      </c>
      <c r="H24" s="1"/>
      <c r="I24" s="1">
        <f t="shared" si="3"/>
        <v>0.5765576469759001</v>
      </c>
      <c r="J24" s="1">
        <f t="shared" si="4"/>
        <v>-1.629120060699281</v>
      </c>
      <c r="K24" s="1"/>
      <c r="L24" s="1"/>
      <c r="M24" s="1"/>
      <c r="N24" s="7"/>
      <c r="O24" s="7"/>
      <c r="P24" s="7"/>
      <c r="Q24" s="7"/>
      <c r="R24" s="7"/>
      <c r="S24" s="17" t="s">
        <v>15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2">
        <f t="shared" si="8"/>
        <v>1</v>
      </c>
      <c r="B25" s="2">
        <f t="shared" si="9"/>
        <v>-1</v>
      </c>
      <c r="C25" s="2">
        <f t="shared" si="7"/>
        <v>-1</v>
      </c>
      <c r="D25" s="13"/>
      <c r="E25" s="1">
        <f t="shared" si="0"/>
        <v>-0.42846147845600124</v>
      </c>
      <c r="F25" s="1">
        <f t="shared" si="1"/>
        <v>1.3477465494221448</v>
      </c>
      <c r="G25" s="1">
        <f t="shared" si="2"/>
        <v>-1</v>
      </c>
      <c r="H25" s="1"/>
      <c r="I25" s="1">
        <f t="shared" si="3"/>
        <v>0.5727281114641357</v>
      </c>
      <c r="J25" s="1">
        <f t="shared" si="4"/>
        <v>-1.066001812032602</v>
      </c>
      <c r="K25" s="1"/>
      <c r="L25" s="1"/>
      <c r="M25" s="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>
      <c r="A26" s="2">
        <f t="shared" si="8"/>
        <v>0.6180339887498948</v>
      </c>
      <c r="B26" s="2">
        <f t="shared" si="9"/>
        <v>-1.618033988749895</v>
      </c>
      <c r="C26" s="2">
        <f t="shared" si="7"/>
        <v>0</v>
      </c>
      <c r="D26" s="13">
        <v>3</v>
      </c>
      <c r="E26" s="1">
        <f t="shared" si="0"/>
        <v>0.19483877892723223</v>
      </c>
      <c r="F26" s="1">
        <f t="shared" si="1"/>
        <v>1.7210571897023486</v>
      </c>
      <c r="G26" s="1">
        <f t="shared" si="2"/>
        <v>0</v>
      </c>
      <c r="H26" s="1"/>
      <c r="I26" s="1">
        <f t="shared" si="3"/>
        <v>1.2868553084780439</v>
      </c>
      <c r="J26" s="1">
        <f t="shared" si="4"/>
        <v>-0.059346280385170584</v>
      </c>
      <c r="K26" s="1"/>
      <c r="L26" s="1"/>
      <c r="M26" s="1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2">
        <v>0</v>
      </c>
      <c r="B27" s="2">
        <f>-$D$1</f>
        <v>-0.6180339887498948</v>
      </c>
      <c r="C27" s="2">
        <f>$C$1</f>
        <v>1.618033988749895</v>
      </c>
      <c r="D27" s="13"/>
      <c r="E27" s="15">
        <f t="shared" si="0"/>
        <v>0.2840747096037179</v>
      </c>
      <c r="F27" s="15">
        <f t="shared" si="1"/>
        <v>0.5488784661595575</v>
      </c>
      <c r="G27" s="1">
        <f t="shared" si="2"/>
        <v>1.618033988749895</v>
      </c>
      <c r="H27" s="1"/>
      <c r="I27" s="1">
        <f t="shared" si="3"/>
        <v>0.5765576469759001</v>
      </c>
      <c r="J27" s="1">
        <f t="shared" si="4"/>
        <v>1.6063306407864015</v>
      </c>
      <c r="K27" s="1"/>
      <c r="L27" s="1"/>
      <c r="M27" s="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2">
        <v>0</v>
      </c>
      <c r="B28" s="2">
        <f>$D$1</f>
        <v>0.6180339887498948</v>
      </c>
      <c r="C28" s="2">
        <f>$C$1</f>
        <v>1.618033988749895</v>
      </c>
      <c r="D28" s="13">
        <v>4</v>
      </c>
      <c r="E28" s="15">
        <f t="shared" si="0"/>
        <v>-0.2840747096037179</v>
      </c>
      <c r="F28" s="15">
        <f t="shared" si="1"/>
        <v>-0.5488784661595575</v>
      </c>
      <c r="G28" s="1">
        <f t="shared" si="2"/>
        <v>1.618033988749895</v>
      </c>
      <c r="H28" s="1"/>
      <c r="I28" s="1">
        <f t="shared" si="3"/>
        <v>-0.5765576469759001</v>
      </c>
      <c r="J28" s="1">
        <f t="shared" si="4"/>
        <v>1.629120060699281</v>
      </c>
      <c r="K28" s="1"/>
      <c r="L28" s="1"/>
      <c r="M28" s="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2">
        <v>1</v>
      </c>
      <c r="B29" s="2">
        <v>-1</v>
      </c>
      <c r="C29" s="13">
        <v>1</v>
      </c>
      <c r="D29" s="13"/>
      <c r="E29" s="15">
        <f t="shared" si="0"/>
        <v>-0.42846147845600124</v>
      </c>
      <c r="F29" s="15">
        <f t="shared" si="1"/>
        <v>1.3477465494221448</v>
      </c>
      <c r="G29" s="1">
        <f t="shared" si="2"/>
        <v>1</v>
      </c>
      <c r="H29" s="1"/>
      <c r="I29" s="1">
        <f t="shared" si="3"/>
        <v>0.5727281114641357</v>
      </c>
      <c r="J29" s="1">
        <f t="shared" si="4"/>
        <v>0.9336166904102398</v>
      </c>
      <c r="K29" s="1"/>
      <c r="L29" s="1"/>
      <c r="M29" s="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2">
        <f>$C$1</f>
        <v>1.618033988749895</v>
      </c>
      <c r="B30" s="2">
        <v>0</v>
      </c>
      <c r="C30" s="2">
        <f>$D$1</f>
        <v>0.6180339887498948</v>
      </c>
      <c r="D30" s="13"/>
      <c r="E30" s="15">
        <f t="shared" si="0"/>
        <v>-1.4369824800986306</v>
      </c>
      <c r="F30" s="15">
        <f t="shared" si="1"/>
        <v>0.7437172450867897</v>
      </c>
      <c r="G30" s="1">
        <f t="shared" si="2"/>
        <v>0.6180339887498948</v>
      </c>
      <c r="H30" s="1"/>
      <c r="I30" s="1">
        <f t="shared" si="3"/>
        <v>-0.5827539655950598</v>
      </c>
      <c r="J30" s="1">
        <f t="shared" si="4"/>
        <v>0.5406460242844412</v>
      </c>
      <c r="K30" s="1"/>
      <c r="L30" s="1"/>
      <c r="M30" s="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2">
        <v>1</v>
      </c>
      <c r="B31" s="2">
        <v>1</v>
      </c>
      <c r="C31" s="13">
        <v>1</v>
      </c>
      <c r="D31" s="13">
        <v>5</v>
      </c>
      <c r="E31" s="15">
        <f t="shared" si="0"/>
        <v>-1.3477465494221448</v>
      </c>
      <c r="F31" s="15">
        <f t="shared" si="1"/>
        <v>-0.42846147845600124</v>
      </c>
      <c r="G31" s="1">
        <f t="shared" si="2"/>
        <v>1</v>
      </c>
      <c r="H31" s="1"/>
      <c r="I31" s="1">
        <f t="shared" si="3"/>
        <v>-1.2930516270972032</v>
      </c>
      <c r="J31" s="1">
        <f t="shared" si="4"/>
        <v>0.9704907464131725</v>
      </c>
      <c r="K31" s="1"/>
      <c r="L31" s="1"/>
      <c r="M31" s="1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2.75">
      <c r="A32" s="2">
        <f aca="true" t="shared" si="10" ref="A32:B34">A29</f>
        <v>1</v>
      </c>
      <c r="B32" s="2">
        <f t="shared" si="10"/>
        <v>-1</v>
      </c>
      <c r="C32" s="2">
        <f>-C29</f>
        <v>-1</v>
      </c>
      <c r="D32" s="13"/>
      <c r="E32" s="15">
        <f t="shared" si="0"/>
        <v>-0.42846147845600124</v>
      </c>
      <c r="F32" s="15">
        <f t="shared" si="1"/>
        <v>1.3477465494221448</v>
      </c>
      <c r="G32" s="1">
        <f t="shared" si="2"/>
        <v>-1</v>
      </c>
      <c r="H32" s="1"/>
      <c r="I32" s="1">
        <f t="shared" si="3"/>
        <v>0.5727281114641357</v>
      </c>
      <c r="J32" s="1">
        <f t="shared" si="4"/>
        <v>-1.066001812032602</v>
      </c>
      <c r="K32" s="1"/>
      <c r="L32" s="1"/>
      <c r="M32" s="1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2.75">
      <c r="A33" s="2">
        <f t="shared" si="10"/>
        <v>1.618033988749895</v>
      </c>
      <c r="B33" s="2">
        <f t="shared" si="10"/>
        <v>0</v>
      </c>
      <c r="C33" s="2">
        <f>-C30</f>
        <v>-0.6180339887498948</v>
      </c>
      <c r="D33" s="13"/>
      <c r="E33" s="15">
        <f t="shared" si="0"/>
        <v>-1.4369824800986306</v>
      </c>
      <c r="F33" s="15">
        <f t="shared" si="1"/>
        <v>0.7437172450867897</v>
      </c>
      <c r="G33" s="1">
        <f t="shared" si="2"/>
        <v>-0.6180339887498948</v>
      </c>
      <c r="H33" s="1"/>
      <c r="I33" s="1">
        <f t="shared" si="3"/>
        <v>-0.5827539655950598</v>
      </c>
      <c r="J33" s="1">
        <f t="shared" si="4"/>
        <v>-0.6951861747583995</v>
      </c>
      <c r="K33" s="1"/>
      <c r="L33" s="1"/>
      <c r="M33" s="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>
      <c r="A34" s="2">
        <f t="shared" si="10"/>
        <v>1</v>
      </c>
      <c r="B34" s="2">
        <f t="shared" si="10"/>
        <v>1</v>
      </c>
      <c r="C34" s="2">
        <f>-C31</f>
        <v>-1</v>
      </c>
      <c r="D34" s="13">
        <v>6</v>
      </c>
      <c r="E34" s="15">
        <f t="shared" si="0"/>
        <v>-1.3477465494221448</v>
      </c>
      <c r="F34" s="15">
        <f t="shared" si="1"/>
        <v>-0.42846147845600124</v>
      </c>
      <c r="G34" s="1">
        <f t="shared" si="2"/>
        <v>-1</v>
      </c>
      <c r="H34" s="1"/>
      <c r="I34" s="1">
        <f t="shared" si="3"/>
        <v>-1.2930516270972032</v>
      </c>
      <c r="J34" s="1">
        <f t="shared" si="4"/>
        <v>-1.0291277560296692</v>
      </c>
      <c r="K34" s="1"/>
      <c r="L34" s="1"/>
      <c r="M34" s="1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.75">
      <c r="A35" s="2">
        <f>$C$1</f>
        <v>1.618033988749895</v>
      </c>
      <c r="B35" s="2">
        <v>0</v>
      </c>
      <c r="C35" s="2">
        <f>$D$1</f>
        <v>0.6180339887498948</v>
      </c>
      <c r="D35" s="13"/>
      <c r="E35" s="15">
        <f t="shared" si="0"/>
        <v>-1.4369824800986306</v>
      </c>
      <c r="F35" s="15">
        <f t="shared" si="1"/>
        <v>0.7437172450867897</v>
      </c>
      <c r="G35" s="1">
        <f t="shared" si="2"/>
        <v>0.6180339887498948</v>
      </c>
      <c r="H35" s="1"/>
      <c r="I35" s="1">
        <f t="shared" si="3"/>
        <v>-0.5827539655950598</v>
      </c>
      <c r="J35" s="1">
        <f t="shared" si="4"/>
        <v>0.5406460242844412</v>
      </c>
      <c r="K35" s="1"/>
      <c r="L35" s="1"/>
      <c r="M35" s="1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>
      <c r="A36" s="2">
        <f>$C$1</f>
        <v>1.618033988749895</v>
      </c>
      <c r="B36" s="2">
        <v>0</v>
      </c>
      <c r="C36" s="2">
        <f>-$D$1</f>
        <v>-0.6180339887498948</v>
      </c>
      <c r="D36" s="13">
        <v>7</v>
      </c>
      <c r="E36" s="15">
        <f t="shared" si="0"/>
        <v>-1.4369824800986306</v>
      </c>
      <c r="F36" s="15">
        <f t="shared" si="1"/>
        <v>0.7437172450867897</v>
      </c>
      <c r="G36" s="1">
        <f t="shared" si="2"/>
        <v>-0.6180339887498948</v>
      </c>
      <c r="H36" s="1"/>
      <c r="I36" s="1">
        <f t="shared" si="3"/>
        <v>-0.5827539655950598</v>
      </c>
      <c r="J36" s="1">
        <f t="shared" si="4"/>
        <v>-0.6951861747583995</v>
      </c>
      <c r="K36" s="1"/>
      <c r="L36" s="1"/>
      <c r="M36" s="1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.75">
      <c r="A37" s="2">
        <f>-A29</f>
        <v>-1</v>
      </c>
      <c r="B37" s="2">
        <f aca="true" t="shared" si="11" ref="B37:C44">B29</f>
        <v>-1</v>
      </c>
      <c r="C37" s="2">
        <f t="shared" si="11"/>
        <v>1</v>
      </c>
      <c r="D37" s="13"/>
      <c r="E37" s="15">
        <f t="shared" si="0"/>
        <v>1.3477465494221448</v>
      </c>
      <c r="F37" s="15">
        <f t="shared" si="1"/>
        <v>0.42846147845600124</v>
      </c>
      <c r="G37" s="1">
        <f t="shared" si="2"/>
        <v>1</v>
      </c>
      <c r="H37" s="1"/>
      <c r="I37" s="1">
        <f t="shared" si="3"/>
        <v>1.2930516270972032</v>
      </c>
      <c r="J37" s="1">
        <f t="shared" si="4"/>
        <v>1.0291277560296692</v>
      </c>
      <c r="K37" s="1"/>
      <c r="L37" s="1"/>
      <c r="M37" s="1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.75">
      <c r="A38" s="2">
        <f aca="true" t="shared" si="12" ref="A38:A44">-A30</f>
        <v>-1.618033988749895</v>
      </c>
      <c r="B38" s="2">
        <f t="shared" si="11"/>
        <v>0</v>
      </c>
      <c r="C38" s="2">
        <f t="shared" si="11"/>
        <v>0.6180339887498948</v>
      </c>
      <c r="D38" s="13"/>
      <c r="E38" s="15">
        <f t="shared" si="0"/>
        <v>1.4369824800986306</v>
      </c>
      <c r="F38" s="15">
        <f t="shared" si="1"/>
        <v>-0.7437172450867897</v>
      </c>
      <c r="G38" s="1">
        <f t="shared" si="2"/>
        <v>0.6180339887498948</v>
      </c>
      <c r="H38" s="1"/>
      <c r="I38" s="1">
        <f t="shared" si="3"/>
        <v>0.5827539655950598</v>
      </c>
      <c r="J38" s="1">
        <f t="shared" si="4"/>
        <v>0.6951861747583995</v>
      </c>
      <c r="K38" s="1"/>
      <c r="L38" s="1"/>
      <c r="M38" s="1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>
      <c r="A39" s="2">
        <f t="shared" si="12"/>
        <v>-1</v>
      </c>
      <c r="B39" s="2">
        <f t="shared" si="11"/>
        <v>1</v>
      </c>
      <c r="C39" s="2">
        <f t="shared" si="11"/>
        <v>1</v>
      </c>
      <c r="D39" s="13">
        <v>8</v>
      </c>
      <c r="E39" s="15">
        <f t="shared" si="0"/>
        <v>0.42846147845600124</v>
      </c>
      <c r="F39" s="15">
        <f t="shared" si="1"/>
        <v>-1.3477465494221448</v>
      </c>
      <c r="G39" s="1">
        <f t="shared" si="2"/>
        <v>1</v>
      </c>
      <c r="H39" s="1"/>
      <c r="I39" s="1">
        <f t="shared" si="3"/>
        <v>-0.5727281114641357</v>
      </c>
      <c r="J39" s="1">
        <f t="shared" si="4"/>
        <v>1.066001812032602</v>
      </c>
      <c r="K39" s="1"/>
      <c r="L39" s="1"/>
      <c r="M39" s="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>
      <c r="A40" s="2">
        <f t="shared" si="12"/>
        <v>-1</v>
      </c>
      <c r="B40" s="2">
        <f t="shared" si="11"/>
        <v>-1</v>
      </c>
      <c r="C40" s="2">
        <f t="shared" si="11"/>
        <v>-1</v>
      </c>
      <c r="D40" s="13"/>
      <c r="E40" s="15">
        <f t="shared" si="0"/>
        <v>1.3477465494221448</v>
      </c>
      <c r="F40" s="15">
        <f t="shared" si="1"/>
        <v>0.42846147845600124</v>
      </c>
      <c r="G40" s="1">
        <f t="shared" si="2"/>
        <v>-1</v>
      </c>
      <c r="H40" s="1"/>
      <c r="I40" s="1">
        <f t="shared" si="3"/>
        <v>1.2930516270972032</v>
      </c>
      <c r="J40" s="1">
        <f t="shared" si="4"/>
        <v>-0.9704907464131725</v>
      </c>
      <c r="K40" s="1"/>
      <c r="L40" s="1"/>
      <c r="M40" s="1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2.75">
      <c r="A41" s="2">
        <f t="shared" si="12"/>
        <v>-1.618033988749895</v>
      </c>
      <c r="B41" s="2">
        <f t="shared" si="11"/>
        <v>0</v>
      </c>
      <c r="C41" s="2">
        <f t="shared" si="11"/>
        <v>-0.6180339887498948</v>
      </c>
      <c r="D41" s="13"/>
      <c r="E41" s="15">
        <f t="shared" si="0"/>
        <v>1.4369824800986306</v>
      </c>
      <c r="F41" s="15">
        <f t="shared" si="1"/>
        <v>-0.7437172450867897</v>
      </c>
      <c r="G41" s="1">
        <f t="shared" si="2"/>
        <v>-0.6180339887498948</v>
      </c>
      <c r="H41" s="1"/>
      <c r="I41" s="1">
        <f t="shared" si="3"/>
        <v>0.5827539655950598</v>
      </c>
      <c r="J41" s="1">
        <f t="shared" si="4"/>
        <v>-0.5406460242844412</v>
      </c>
      <c r="K41" s="1"/>
      <c r="L41" s="1"/>
      <c r="M41" s="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">
        <f t="shared" si="12"/>
        <v>-1</v>
      </c>
      <c r="B42" s="2">
        <f t="shared" si="11"/>
        <v>1</v>
      </c>
      <c r="C42" s="2">
        <f t="shared" si="11"/>
        <v>-1</v>
      </c>
      <c r="D42" s="13">
        <v>9</v>
      </c>
      <c r="E42" s="15">
        <f t="shared" si="0"/>
        <v>0.42846147845600124</v>
      </c>
      <c r="F42" s="15">
        <f t="shared" si="1"/>
        <v>-1.3477465494221448</v>
      </c>
      <c r="G42" s="1">
        <f t="shared" si="2"/>
        <v>-1</v>
      </c>
      <c r="H42" s="1"/>
      <c r="I42" s="1">
        <f t="shared" si="3"/>
        <v>-0.5727281114641357</v>
      </c>
      <c r="J42" s="1">
        <f t="shared" si="4"/>
        <v>-0.9336166904102398</v>
      </c>
      <c r="K42" s="1"/>
      <c r="L42" s="1"/>
      <c r="M42" s="1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.75">
      <c r="A43" s="2">
        <f t="shared" si="12"/>
        <v>-1.618033988749895</v>
      </c>
      <c r="B43" s="2">
        <f t="shared" si="11"/>
        <v>0</v>
      </c>
      <c r="C43" s="2">
        <f t="shared" si="11"/>
        <v>0.6180339887498948</v>
      </c>
      <c r="D43" s="13"/>
      <c r="E43" s="15">
        <f t="shared" si="0"/>
        <v>1.4369824800986306</v>
      </c>
      <c r="F43" s="15">
        <f t="shared" si="1"/>
        <v>-0.7437172450867897</v>
      </c>
      <c r="G43" s="1">
        <f t="shared" si="2"/>
        <v>0.6180339887498948</v>
      </c>
      <c r="H43" s="1"/>
      <c r="I43" s="1">
        <f t="shared" si="3"/>
        <v>0.5827539655950598</v>
      </c>
      <c r="J43" s="1">
        <f t="shared" si="4"/>
        <v>0.6951861747583995</v>
      </c>
      <c r="K43" s="1"/>
      <c r="L43" s="1"/>
      <c r="M43" s="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.75">
      <c r="A44" s="2">
        <f t="shared" si="12"/>
        <v>-1.618033988749895</v>
      </c>
      <c r="B44" s="2">
        <f t="shared" si="11"/>
        <v>0</v>
      </c>
      <c r="C44" s="2">
        <f t="shared" si="11"/>
        <v>-0.6180339887498948</v>
      </c>
      <c r="D44" s="13">
        <v>10</v>
      </c>
      <c r="E44" s="15">
        <f t="shared" si="0"/>
        <v>1.4369824800986306</v>
      </c>
      <c r="F44" s="15">
        <f t="shared" si="1"/>
        <v>-0.7437172450867897</v>
      </c>
      <c r="G44" s="1">
        <f t="shared" si="2"/>
        <v>-0.6180339887498948</v>
      </c>
      <c r="H44" s="1"/>
      <c r="I44" s="1">
        <f t="shared" si="3"/>
        <v>0.5827539655950598</v>
      </c>
      <c r="J44" s="1">
        <f t="shared" si="4"/>
        <v>-0.5406460242844412</v>
      </c>
      <c r="K44" s="1"/>
      <c r="L44" s="1"/>
      <c r="M44" s="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.75">
      <c r="A45" s="2">
        <v>0</v>
      </c>
      <c r="B45" s="2">
        <f>-$D$1</f>
        <v>-0.6180339887498948</v>
      </c>
      <c r="C45" s="2">
        <f>$C$1</f>
        <v>1.618033988749895</v>
      </c>
      <c r="D45" s="15"/>
      <c r="E45" s="15">
        <f>A45*COS($R$2)-B45*SIN($R$2)</f>
        <v>0.2840747096037179</v>
      </c>
      <c r="F45" s="15">
        <f>A45*SIN($R$2)+B45*COS($R$2)</f>
        <v>0.5488784661595575</v>
      </c>
      <c r="G45" s="1">
        <f>C45</f>
        <v>1.618033988749895</v>
      </c>
      <c r="H45" s="1"/>
      <c r="I45" s="1">
        <f>E45*$N$9+F45*$O$9+G45*$P$9</f>
        <v>0.5765576469759001</v>
      </c>
      <c r="J45" s="1">
        <f>E45*$N$6+F45*$O$6+G45*$P$4</f>
        <v>1.6063306407864015</v>
      </c>
      <c r="K45" s="1"/>
      <c r="L45" s="1"/>
      <c r="M45" s="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.75">
      <c r="A46" s="2">
        <v>0</v>
      </c>
      <c r="B46" s="2">
        <f>$D$1</f>
        <v>0.6180339887498948</v>
      </c>
      <c r="C46" s="2">
        <f>$C$1</f>
        <v>1.618033988749895</v>
      </c>
      <c r="D46" s="13">
        <v>11</v>
      </c>
      <c r="E46" s="15">
        <f>A46*COS($R$2)-B46*SIN($R$2)</f>
        <v>-0.2840747096037179</v>
      </c>
      <c r="F46" s="15">
        <f>A46*SIN($R$2)+B46*COS($R$2)</f>
        <v>-0.5488784661595575</v>
      </c>
      <c r="G46" s="1">
        <f>C46</f>
        <v>1.618033988749895</v>
      </c>
      <c r="H46" s="1"/>
      <c r="I46" s="1">
        <f>E46*$N$9+F46*$O$9+G46*$P$9</f>
        <v>-0.5765576469759001</v>
      </c>
      <c r="J46" s="1">
        <f>E46*$N$6+F46*$O$6+G46*$P$4</f>
        <v>1.629120060699281</v>
      </c>
      <c r="K46" s="1"/>
      <c r="L46" s="1"/>
      <c r="M46" s="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>
      <c r="A47" s="2">
        <f>A27</f>
        <v>0</v>
      </c>
      <c r="B47" s="2">
        <f>B27</f>
        <v>-0.6180339887498948</v>
      </c>
      <c r="C47" s="2">
        <f>-C27</f>
        <v>-1.618033988749895</v>
      </c>
      <c r="D47" s="15"/>
      <c r="E47" s="15">
        <f>A47*COS($R$2)-B47*SIN($R$2)</f>
        <v>0.2840747096037179</v>
      </c>
      <c r="F47" s="15">
        <f>A47*SIN($R$2)+B47*COS($R$2)</f>
        <v>0.5488784661595575</v>
      </c>
      <c r="G47" s="1">
        <f>C47</f>
        <v>-1.618033988749895</v>
      </c>
      <c r="H47" s="1"/>
      <c r="I47" s="1">
        <f>E47*$N$9+F47*$O$9+G47*$P$9</f>
        <v>0.5765576469759001</v>
      </c>
      <c r="J47" s="1">
        <f>E47*$N$6+F47*$O$6+G47*$P$4</f>
        <v>-1.629120060699281</v>
      </c>
      <c r="K47" s="1"/>
      <c r="L47" s="1"/>
      <c r="M47" s="1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>
      <c r="A48" s="2">
        <f>A28</f>
        <v>0</v>
      </c>
      <c r="B48" s="2">
        <f>B28</f>
        <v>0.6180339887498948</v>
      </c>
      <c r="C48" s="2">
        <f>-C28</f>
        <v>-1.618033988749895</v>
      </c>
      <c r="D48" s="13">
        <v>12</v>
      </c>
      <c r="E48" s="15">
        <f>A48*COS($R$2)-B48*SIN($R$2)</f>
        <v>-0.2840747096037179</v>
      </c>
      <c r="F48" s="15">
        <f>A48*SIN($R$2)+B48*COS($R$2)</f>
        <v>-0.5488784661595575</v>
      </c>
      <c r="G48" s="1">
        <f>C48</f>
        <v>-1.618033988749895</v>
      </c>
      <c r="H48" s="1"/>
      <c r="I48" s="1">
        <f>E48*$N$9+F48*$O$9+G48*$P$9</f>
        <v>-0.5765576469759001</v>
      </c>
      <c r="J48" s="1">
        <f>E48*$N$6+F48*$O$6+G48*$P$4</f>
        <v>-1.6063306407864015</v>
      </c>
      <c r="K48" s="1"/>
      <c r="L48" s="1"/>
      <c r="M48" s="1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>
      <c r="A49" s="2"/>
      <c r="B49" s="2"/>
      <c r="C49" s="2"/>
      <c r="D49" s="13"/>
      <c r="E49" s="15"/>
      <c r="F49" s="15"/>
      <c r="G49" s="1"/>
      <c r="H49" s="1"/>
      <c r="I49" s="1"/>
      <c r="J49" s="1"/>
      <c r="K49" s="1"/>
      <c r="L49" s="1"/>
      <c r="M49" s="1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>
      <c r="A50" s="2"/>
      <c r="B50" s="2"/>
      <c r="C50" s="2"/>
      <c r="D50" s="13"/>
      <c r="E50" s="15"/>
      <c r="F50" s="15"/>
      <c r="G50" s="1"/>
      <c r="H50" s="1"/>
      <c r="I50" s="1"/>
      <c r="J50" s="1"/>
      <c r="K50" s="1"/>
      <c r="L50" s="1"/>
      <c r="M50" s="1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>
      <c r="A51" s="1"/>
      <c r="B51" s="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>
      <c r="A52" s="1"/>
      <c r="B52" s="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.75">
      <c r="A53" s="1"/>
      <c r="B53" s="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>
      <c r="A54" s="1"/>
      <c r="B54" s="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>
      <c r="A55" s="1"/>
      <c r="B55" s="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>
      <c r="A56" s="7"/>
      <c r="B56" s="7"/>
      <c r="C56" s="11"/>
      <c r="D56" s="11"/>
      <c r="E56" s="11"/>
      <c r="F56" s="1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.75">
      <c r="A57" s="7"/>
      <c r="B57" s="7"/>
      <c r="C57" s="11"/>
      <c r="D57" s="11"/>
      <c r="E57" s="11"/>
      <c r="F57" s="1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>
      <c r="A58" s="7"/>
      <c r="B58" s="7"/>
      <c r="C58" s="11"/>
      <c r="D58" s="11"/>
      <c r="E58" s="11"/>
      <c r="F58" s="1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>
      <c r="A59" s="7"/>
      <c r="B59" s="7"/>
      <c r="C59" s="11"/>
      <c r="D59" s="11"/>
      <c r="E59" s="11"/>
      <c r="F59" s="1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2002-03-22T15:20:18Z</dcterms:created>
  <dcterms:modified xsi:type="dcterms:W3CDTF">2003-10-24T16:22:56Z</dcterms:modified>
  <cp:category/>
  <cp:version/>
  <cp:contentType/>
  <cp:contentStatus/>
</cp:coreProperties>
</file>