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2780" windowHeight="8325" activeTab="0"/>
  </bookViews>
  <sheets>
    <sheet name="Rotation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<sst xmlns="http://schemas.openxmlformats.org/spreadsheetml/2006/main" count="36" uniqueCount="23">
  <si>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x</t>
  </si>
  <si>
    <t>y</t>
  </si>
  <si>
    <t>z</t>
  </si>
  <si>
    <t>alpha</t>
  </si>
  <si>
    <t>Drehung:</t>
  </si>
  <si>
    <t>V</t>
  </si>
  <si>
    <t>N</t>
  </si>
  <si>
    <t xml:space="preserve"> N*N</t>
  </si>
  <si>
    <t xml:space="preserve"> N3/N*N</t>
  </si>
  <si>
    <t xml:space="preserve"> 1/Vbetrag</t>
  </si>
  <si>
    <t>K</t>
  </si>
  <si>
    <t xml:space="preserve"> 1/Kbetrag</t>
  </si>
  <si>
    <t>U</t>
  </si>
  <si>
    <t>Bild</t>
  </si>
  <si>
    <t>Achsen</t>
  </si>
  <si>
    <t>Achse x</t>
  </si>
  <si>
    <t>Achse y</t>
  </si>
  <si>
    <t>Roolfs</t>
  </si>
  <si>
    <t>COS(4*$S$2)</t>
  </si>
  <si>
    <t>SIN(4*$S$2)</t>
  </si>
  <si>
    <t>SIN()</t>
  </si>
  <si>
    <t>COS()</t>
  </si>
  <si>
    <t>Rechteck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</si>
</sst>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</numFmts>
  <fonts count="12">
    <font>
      <sz val="10"/>
      <name val="Arial"/>
      <family val="0"/>
    </font>
    <font>
      <sz val="10.75"/>
      <name val="Arial"/>
      <family val="0"/>
    </font>
    <font>
      <i/>
      <sz val="8"/>
      <name val="Arial"/>
      <family val="2"/>
    </font>
    <font>
      <i/>
      <sz val="8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i/>
      <sz val="9"/>
      <color indexed="54"/>
      <name val="Arial"/>
      <family val="2"/>
    </font>
    <font>
      <sz val="8"/>
      <name val="Arial"/>
      <family val="2"/>
    </font>
    <font>
      <sz val="5.5"/>
      <name val="Arial"/>
      <family val="0"/>
    </font>
    <font>
      <i/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64" fontId="7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3" borderId="0" xfId="0" applyFont="1" applyFill="1" applyAlignment="1">
      <alignment/>
    </xf>
    <xf numFmtId="0" fontId="11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Rotation!$J$3:$J$33</c:f>
              <c:numCache/>
            </c:numRef>
          </c:xVal>
          <c:yVal>
            <c:numRef>
              <c:f>Rotation!$K$3:$K$33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Rotation!$X$21:$X$22</c:f>
              <c:numCache/>
            </c:numRef>
          </c:xVal>
          <c:yVal>
            <c:numRef>
              <c:f>Rotation!$Y$21:$Y$22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Rotation!$X$23:$X$24</c:f>
              <c:numCache/>
            </c:numRef>
          </c:xVal>
          <c:yVal>
            <c:numRef>
              <c:f>Rotation!$Y$23:$Y$24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Rotation!$X$26:$X$27</c:f>
              <c:numCache/>
            </c:numRef>
          </c:xVal>
          <c:yVal>
            <c:numRef>
              <c:f>Rotation!$Y$26:$Y$27</c:f>
              <c:numCache/>
            </c:numRef>
          </c:yVal>
          <c:smooth val="0"/>
        </c:ser>
        <c:ser>
          <c:idx val="1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x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Rotation!$X$48:$X$48</c:f>
              <c:numCache/>
            </c:numRef>
          </c:xVal>
          <c:yVal>
            <c:numRef>
              <c:f>Rotation!$Y$48:$Y$48</c:f>
              <c:numCache/>
            </c:numRef>
          </c:yVal>
          <c:smooth val="0"/>
        </c:ser>
        <c:ser>
          <c:idx val="1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Rotation!$X$51:$X$51</c:f>
              <c:numCache/>
            </c:numRef>
          </c:xVal>
          <c:yVal>
            <c:numRef>
              <c:f>Rotation!$Y$51:$Y$51</c:f>
              <c:numCache/>
            </c:numRef>
          </c:yVal>
          <c:smooth val="0"/>
        </c:ser>
        <c:ser>
          <c:idx val="5"/>
          <c:order val="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Rotation!$J$36:$J$68</c:f>
              <c:numCache/>
            </c:numRef>
          </c:xVal>
          <c:yVal>
            <c:numRef>
              <c:f>Rotation!$K$36:$K$68</c:f>
              <c:numCache/>
            </c:numRef>
          </c:yVal>
          <c:smooth val="1"/>
        </c:ser>
        <c:ser>
          <c:idx val="3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Rotation!$J$71:$J$102</c:f>
              <c:numCache/>
            </c:numRef>
          </c:xVal>
          <c:yVal>
            <c:numRef>
              <c:f>Rotation!$K$71:$K$102</c:f>
              <c:numCache/>
            </c:numRef>
          </c:yVal>
          <c:smooth val="1"/>
        </c:ser>
        <c:ser>
          <c:idx val="6"/>
          <c:order val="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Rotation!$J$106:$J$137</c:f>
              <c:numCache/>
            </c:numRef>
          </c:xVal>
          <c:yVal>
            <c:numRef>
              <c:f>Rotation!$K$106:$K$137</c:f>
              <c:numCache/>
            </c:numRef>
          </c:yVal>
          <c:smooth val="0"/>
        </c:ser>
        <c:ser>
          <c:idx val="7"/>
          <c:order val="9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Rotation!$J$140:$J$172</c:f>
              <c:numCache/>
            </c:numRef>
          </c:xVal>
          <c:yVal>
            <c:numRef>
              <c:f>Rotation!$K$140:$K$172</c:f>
              <c:numCache/>
            </c:numRef>
          </c:yVal>
          <c:smooth val="0"/>
        </c:ser>
        <c:ser>
          <c:idx val="8"/>
          <c:order val="1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Rotation!$J$176:$J$177</c:f>
              <c:numCache/>
            </c:numRef>
          </c:xVal>
          <c:yVal>
            <c:numRef>
              <c:f>Rotation!$K$176:$K$177</c:f>
              <c:numCache/>
            </c:numRef>
          </c:yVal>
          <c:smooth val="0"/>
        </c:ser>
        <c:ser>
          <c:idx val="9"/>
          <c:order val="1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Rotation!$J$180:$J$181</c:f>
              <c:numCache/>
            </c:numRef>
          </c:xVal>
          <c:yVal>
            <c:numRef>
              <c:f>Rotation!$K$180:$K$181</c:f>
              <c:numCache/>
            </c:numRef>
          </c:yVal>
          <c:smooth val="0"/>
        </c:ser>
        <c:axId val="36903021"/>
        <c:axId val="63691734"/>
      </c:scatterChart>
      <c:valAx>
        <c:axId val="36903021"/>
        <c:scaling>
          <c:orientation val="minMax"/>
          <c:max val="8"/>
          <c:min val="-8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63691734"/>
        <c:crosses val="autoZero"/>
        <c:crossBetween val="midCat"/>
        <c:dispUnits/>
        <c:majorUnit val="1"/>
      </c:valAx>
      <c:valAx>
        <c:axId val="63691734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3690302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35"/>
          <c:w val="0.99225"/>
          <c:h val="0.996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Rotation!$B$3:$B$33</c:f>
              <c:numCache/>
            </c:numRef>
          </c:xVal>
          <c:yVal>
            <c:numRef>
              <c:f>Rotation!$AA$3:$AA$33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Rotation!$O$176:$O$179</c:f>
              <c:numCache/>
            </c:numRef>
          </c:xVal>
          <c:yVal>
            <c:numRef>
              <c:f>Rotation!$P$176:$P$179</c:f>
              <c:numCache/>
            </c:numRef>
          </c:yVal>
          <c:smooth val="1"/>
        </c:ser>
        <c:axId val="36354695"/>
        <c:axId val="58756800"/>
      </c:scatterChart>
      <c:valAx>
        <c:axId val="36354695"/>
        <c:scaling>
          <c:orientation val="minMax"/>
          <c:max val="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8756800"/>
        <c:crosses val="autoZero"/>
        <c:crossBetween val="midCat"/>
        <c:dispUnits/>
        <c:majorUnit val="1"/>
      </c:valAx>
      <c:valAx>
        <c:axId val="58756800"/>
        <c:scaling>
          <c:orientation val="minMax"/>
          <c:max val="4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6354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CC"/>
      </a:solidFill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18</xdr:row>
      <xdr:rowOff>85725</xdr:rowOff>
    </xdr:from>
    <xdr:to>
      <xdr:col>7</xdr:col>
      <xdr:colOff>190500</xdr:colOff>
      <xdr:row>24</xdr:row>
      <xdr:rowOff>123825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0003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9</xdr:col>
      <xdr:colOff>276225</xdr:colOff>
      <xdr:row>17</xdr:row>
      <xdr:rowOff>85725</xdr:rowOff>
    </xdr:to>
    <xdr:graphicFrame>
      <xdr:nvGraphicFramePr>
        <xdr:cNvPr id="2" name="Chart 2"/>
        <xdr:cNvGraphicFramePr/>
      </xdr:nvGraphicFramePr>
      <xdr:xfrm>
        <a:off x="180975" y="104775"/>
        <a:ext cx="44196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85725</xdr:colOff>
      <xdr:row>18</xdr:row>
      <xdr:rowOff>85725</xdr:rowOff>
    </xdr:from>
    <xdr:to>
      <xdr:col>8</xdr:col>
      <xdr:colOff>209550</xdr:colOff>
      <xdr:row>24</xdr:row>
      <xdr:rowOff>123825</xdr:rowOff>
    </xdr:to>
    <xdr:pic>
      <xdr:nvPicPr>
        <xdr:cNvPr id="3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30003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18</xdr:row>
      <xdr:rowOff>123825</xdr:rowOff>
    </xdr:from>
    <xdr:to>
      <xdr:col>11</xdr:col>
      <xdr:colOff>95250</xdr:colOff>
      <xdr:row>20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0125" y="3038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18</xdr:row>
      <xdr:rowOff>85725</xdr:rowOff>
    </xdr:from>
    <xdr:to>
      <xdr:col>9</xdr:col>
      <xdr:colOff>200025</xdr:colOff>
      <xdr:row>24</xdr:row>
      <xdr:rowOff>123825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00550" y="30003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21</xdr:row>
      <xdr:rowOff>9525</xdr:rowOff>
    </xdr:from>
    <xdr:to>
      <xdr:col>11</xdr:col>
      <xdr:colOff>57150</xdr:colOff>
      <xdr:row>22</xdr:row>
      <xdr:rowOff>57150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9650" y="3409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18</xdr:row>
      <xdr:rowOff>95250</xdr:rowOff>
    </xdr:from>
    <xdr:to>
      <xdr:col>13</xdr:col>
      <xdr:colOff>257175</xdr:colOff>
      <xdr:row>24</xdr:row>
      <xdr:rowOff>133350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62600" y="300990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18</xdr:row>
      <xdr:rowOff>104775</xdr:rowOff>
    </xdr:from>
    <xdr:to>
      <xdr:col>14</xdr:col>
      <xdr:colOff>276225</xdr:colOff>
      <xdr:row>24</xdr:row>
      <xdr:rowOff>142875</xdr:rowOff>
    </xdr:to>
    <xdr:pic>
      <xdr:nvPicPr>
        <xdr:cNvPr id="8" name="ScrollBar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86450" y="301942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123825</xdr:rowOff>
    </xdr:from>
    <xdr:to>
      <xdr:col>16</xdr:col>
      <xdr:colOff>142875</xdr:colOff>
      <xdr:row>17</xdr:row>
      <xdr:rowOff>76200</xdr:rowOff>
    </xdr:to>
    <xdr:graphicFrame>
      <xdr:nvGraphicFramePr>
        <xdr:cNvPr id="9" name="Chart 12"/>
        <xdr:cNvGraphicFramePr/>
      </xdr:nvGraphicFramePr>
      <xdr:xfrm>
        <a:off x="4810125" y="123825"/>
        <a:ext cx="2562225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10</xdr:col>
      <xdr:colOff>171450</xdr:colOff>
      <xdr:row>23</xdr:row>
      <xdr:rowOff>38100</xdr:rowOff>
    </xdr:from>
    <xdr:to>
      <xdr:col>11</xdr:col>
      <xdr:colOff>104775</xdr:colOff>
      <xdr:row>24</xdr:row>
      <xdr:rowOff>104775</xdr:rowOff>
    </xdr:to>
    <xdr:pic>
      <xdr:nvPicPr>
        <xdr:cNvPr id="10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3762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G182"/>
  <sheetViews>
    <sheetView showGridLines="0" showRowColHeaders="0" tabSelected="1" workbookViewId="0" topLeftCell="A1">
      <selection activeCell="T11" sqref="T11"/>
    </sheetView>
  </sheetViews>
  <sheetFormatPr defaultColWidth="11.421875" defaultRowHeight="12.75"/>
  <cols>
    <col min="1" max="1" width="9.140625" style="18" customWidth="1"/>
    <col min="2" max="2" width="6.421875" style="18" customWidth="1"/>
    <col min="3" max="3" width="5.00390625" style="18" customWidth="1"/>
    <col min="4" max="4" width="4.7109375" style="18" customWidth="1"/>
    <col min="5" max="5" width="20.140625" style="18" customWidth="1"/>
    <col min="6" max="11" width="4.8515625" style="18" customWidth="1"/>
    <col min="12" max="13" width="3.421875" style="18" customWidth="1"/>
    <col min="14" max="14" width="4.57421875" style="18" customWidth="1"/>
    <col min="15" max="15" width="16.00390625" style="18" customWidth="1"/>
    <col min="16" max="16" width="6.421875" style="18" customWidth="1"/>
    <col min="17" max="17" width="8.00390625" style="18" customWidth="1"/>
    <col min="18" max="18" width="5.421875" style="18" customWidth="1"/>
    <col min="19" max="20" width="6.28125" style="18" customWidth="1"/>
    <col min="21" max="21" width="5.7109375" style="18" customWidth="1"/>
    <col min="22" max="22" width="6.140625" style="18" customWidth="1"/>
    <col min="23" max="23" width="6.00390625" style="18" customWidth="1"/>
    <col min="24" max="24" width="7.421875" style="18" customWidth="1"/>
    <col min="25" max="25" width="4.28125" style="18" customWidth="1"/>
    <col min="26" max="26" width="6.140625" style="18" customWidth="1"/>
    <col min="27" max="16384" width="11.421875" style="18" customWidth="1"/>
  </cols>
  <sheetData>
    <row r="1" spans="1:33" ht="12.75">
      <c r="A1" s="1">
        <v>2</v>
      </c>
      <c r="B1" s="1"/>
      <c r="C1" s="1"/>
      <c r="D1" s="1"/>
      <c r="E1" s="1"/>
      <c r="F1" s="1" t="s">
        <v>4</v>
      </c>
      <c r="G1" s="1"/>
      <c r="H1" s="1"/>
      <c r="I1" s="1"/>
      <c r="J1" s="1" t="s">
        <v>13</v>
      </c>
      <c r="K1" s="1"/>
      <c r="L1" s="1"/>
      <c r="M1" s="1"/>
      <c r="N1" s="2"/>
      <c r="O1" s="2" t="s">
        <v>0</v>
      </c>
      <c r="P1" s="2" t="s">
        <v>1</v>
      </c>
      <c r="Q1" s="2" t="s">
        <v>2</v>
      </c>
      <c r="R1" s="2"/>
      <c r="S1" s="2" t="s">
        <v>3</v>
      </c>
      <c r="T1" s="1"/>
      <c r="U1" s="1"/>
      <c r="V1" s="1"/>
      <c r="W1" s="1">
        <v>0</v>
      </c>
      <c r="X1" s="1">
        <v>0</v>
      </c>
      <c r="Y1" s="1"/>
      <c r="Z1" s="3"/>
      <c r="AA1" s="3">
        <f>IF(AC1=0,MAX(AA2/10-AB1,0),AD3)</f>
        <v>0</v>
      </c>
      <c r="AB1" s="1">
        <f>AB2/100</f>
        <v>0.58</v>
      </c>
      <c r="AC1" s="1">
        <v>0</v>
      </c>
      <c r="AD1" s="1">
        <v>10</v>
      </c>
      <c r="AE1" s="1"/>
      <c r="AF1" s="1"/>
      <c r="AG1" s="1"/>
    </row>
    <row r="2" spans="1:33" ht="12.75">
      <c r="A2" s="1"/>
      <c r="B2" s="4" t="s">
        <v>0</v>
      </c>
      <c r="C2" s="4" t="s">
        <v>1</v>
      </c>
      <c r="D2" s="4" t="s">
        <v>2</v>
      </c>
      <c r="E2" s="1"/>
      <c r="F2" s="2" t="s">
        <v>0</v>
      </c>
      <c r="G2" s="2" t="s">
        <v>1</v>
      </c>
      <c r="H2" s="2" t="s">
        <v>2</v>
      </c>
      <c r="I2" s="1"/>
      <c r="J2" s="2" t="s">
        <v>0</v>
      </c>
      <c r="K2" s="2" t="s">
        <v>1</v>
      </c>
      <c r="L2" s="1"/>
      <c r="M2" s="1"/>
      <c r="N2" s="2" t="s">
        <v>6</v>
      </c>
      <c r="O2" s="2">
        <f>U2/30000*10-5</f>
        <v>-5</v>
      </c>
      <c r="P2" s="2">
        <f>V2/30000*10-5</f>
        <v>-5</v>
      </c>
      <c r="Q2" s="2">
        <f>W2/30000*8-4</f>
        <v>1.4602666666666666</v>
      </c>
      <c r="R2" s="2"/>
      <c r="S2" s="2">
        <f>IF(X1=1,S6,S4)</f>
        <v>1.8094</v>
      </c>
      <c r="T2" s="5" t="s">
        <v>6</v>
      </c>
      <c r="U2" s="1">
        <v>0</v>
      </c>
      <c r="V2" s="1">
        <v>0</v>
      </c>
      <c r="W2" s="1">
        <v>20476</v>
      </c>
      <c r="X2" s="1"/>
      <c r="Y2" s="1"/>
      <c r="Z2" s="2"/>
      <c r="AA2" s="17">
        <v>0</v>
      </c>
      <c r="AB2" s="1">
        <v>58</v>
      </c>
      <c r="AC2" s="1"/>
      <c r="AD2" s="1"/>
      <c r="AE2" s="1"/>
      <c r="AF2" s="1"/>
      <c r="AG2" s="1"/>
    </row>
    <row r="3" spans="1:33" ht="12.75">
      <c r="A3" s="6"/>
      <c r="B3" s="2">
        <v>0</v>
      </c>
      <c r="C3" s="2">
        <f>f(B3,$A$1)*$Q$15</f>
        <v>1.445216132971249</v>
      </c>
      <c r="D3" s="2">
        <f>f(B3,$A$1)*$T$15</f>
        <v>2.039938805209516</v>
      </c>
      <c r="E3" s="1"/>
      <c r="F3" s="7">
        <f>B3*$T$18-C3*$Q$18</f>
        <v>1.4301310186170737</v>
      </c>
      <c r="G3" s="7">
        <f>B3*$Q$18+C3*$T$18</f>
        <v>0.20826651336607635</v>
      </c>
      <c r="H3" s="7">
        <f>D3</f>
        <v>2.039938805209516</v>
      </c>
      <c r="I3" s="1"/>
      <c r="J3" s="1">
        <f>F3*$O$9+G3*$P$9+H3*$Q$9</f>
        <v>0.8639886773541261</v>
      </c>
      <c r="K3" s="1">
        <f>F3*$O$6+G3*$P$6+H3*$Q$4</f>
        <v>2.26359929694319</v>
      </c>
      <c r="L3" s="1"/>
      <c r="M3" s="1"/>
      <c r="N3" s="2" t="s">
        <v>7</v>
      </c>
      <c r="O3" s="1">
        <f>Skalarprodukt(O2:Q2,O2:Q2)</f>
        <v>52.13237873777778</v>
      </c>
      <c r="P3" s="1" t="s">
        <v>8</v>
      </c>
      <c r="Q3" s="1"/>
      <c r="R3" s="3">
        <f>Q2/O3</f>
        <v>0.028010743074121092</v>
      </c>
      <c r="S3" s="2">
        <v>9047</v>
      </c>
      <c r="T3" s="1"/>
      <c r="U3" s="1"/>
      <c r="V3" s="1"/>
      <c r="W3" s="1"/>
      <c r="X3" s="1"/>
      <c r="Y3" s="1"/>
      <c r="Z3" s="2"/>
      <c r="AA3" s="9">
        <f>f(B3,$A$1)*f(B3,$A$1)*PI()</f>
        <v>19.634954084936208</v>
      </c>
      <c r="AB3" s="1"/>
      <c r="AC3" s="1"/>
      <c r="AD3" s="1">
        <v>5.399460053994601</v>
      </c>
      <c r="AE3" s="1"/>
      <c r="AF3" s="1"/>
      <c r="AG3" s="1"/>
    </row>
    <row r="4" spans="1:33" ht="12.75">
      <c r="A4" s="8"/>
      <c r="B4" s="2">
        <f>B3+0.2</f>
        <v>0.2</v>
      </c>
      <c r="C4" s="2">
        <f aca="true" t="shared" si="0" ref="C4:C33">f(B4,$A$1)*$Q$15</f>
        <v>1.3610532973960998</v>
      </c>
      <c r="D4" s="2">
        <f aca="true" t="shared" si="1" ref="D4:D33">f(B4,$A$1)*$T$15</f>
        <v>1.9211420174285496</v>
      </c>
      <c r="E4" s="1"/>
      <c r="F4" s="7">
        <f aca="true" t="shared" si="2" ref="F4:F32">B4*$T$18-C4*$Q$18</f>
        <v>1.3756681757924842</v>
      </c>
      <c r="G4" s="7">
        <f aca="true" t="shared" si="3" ref="G4:G32">B4*$Q$18+C4*$T$18</f>
        <v>-0.0017743913251615229</v>
      </c>
      <c r="H4" s="7">
        <f aca="true" t="shared" si="4" ref="H4:H32">D4</f>
        <v>1.9211420174285496</v>
      </c>
      <c r="I4" s="1"/>
      <c r="J4" s="1">
        <f>F4*$O$9+G4*$P$9+H4*$Q$9</f>
        <v>0.9739989799038935</v>
      </c>
      <c r="K4" s="1">
        <f>F4*$O$6+G4*$P$6+H4*$Q$4</f>
        <v>2.108529459584255</v>
      </c>
      <c r="L4" s="1"/>
      <c r="M4" s="1"/>
      <c r="N4" s="2" t="s">
        <v>5</v>
      </c>
      <c r="O4" s="9">
        <f>-R3*O2</f>
        <v>0.14005371537060546</v>
      </c>
      <c r="P4" s="1">
        <f>-R3*P2</f>
        <v>0.14005371537060546</v>
      </c>
      <c r="Q4" s="1">
        <f>1-R3*R3</f>
        <v>0.9992153982724356</v>
      </c>
      <c r="R4" s="1"/>
      <c r="S4" s="1">
        <f>S3/30000*6</f>
        <v>1.8094</v>
      </c>
      <c r="T4" s="1"/>
      <c r="U4" s="1"/>
      <c r="V4" s="1"/>
      <c r="W4" s="1"/>
      <c r="X4" s="1"/>
      <c r="Y4" s="1"/>
      <c r="Z4" s="2"/>
      <c r="AA4" s="9">
        <f aca="true" t="shared" si="5" ref="AA4:AA33">f(B4,$A$1)*f(B4,$A$1)*PI()</f>
        <v>17.414642051932955</v>
      </c>
      <c r="AB4" s="1"/>
      <c r="AC4" s="1"/>
      <c r="AD4" s="1"/>
      <c r="AE4" s="1"/>
      <c r="AF4" s="1"/>
      <c r="AG4" s="1"/>
    </row>
    <row r="5" spans="1:33" ht="12.75">
      <c r="A5" s="10"/>
      <c r="B5" s="2">
        <f aca="true" t="shared" si="6" ref="B5:B33">B4+0.2</f>
        <v>0.4</v>
      </c>
      <c r="C5" s="2">
        <f t="shared" si="0"/>
        <v>1.2817917238055416</v>
      </c>
      <c r="D5" s="2">
        <f t="shared" si="1"/>
        <v>1.8092634159927006</v>
      </c>
      <c r="E5" s="1"/>
      <c r="F5" s="7">
        <f t="shared" si="2"/>
        <v>1.326055435755027</v>
      </c>
      <c r="G5" s="7">
        <f t="shared" si="3"/>
        <v>-0.21110898730496405</v>
      </c>
      <c r="H5" s="7">
        <f t="shared" si="4"/>
        <v>1.8092634159927006</v>
      </c>
      <c r="I5" s="1"/>
      <c r="J5" s="1">
        <f aca="true" t="shared" si="7" ref="J5:J33">F5*$O$9+G5*$P$9+H5*$Q$9</f>
        <v>1.0869393873444266</v>
      </c>
      <c r="K5" s="1">
        <f aca="true" t="shared" si="8" ref="K5:K33">F5*$O$6+G5*$P$6+H5*$Q$4</f>
        <v>1.9611363239513417</v>
      </c>
      <c r="L5" s="1"/>
      <c r="M5" s="1"/>
      <c r="N5" s="2" t="s">
        <v>9</v>
      </c>
      <c r="O5" s="1">
        <f>1/Betrag(O4:Q4)</f>
        <v>0.9816849851760935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9">
        <f t="shared" si="5"/>
        <v>15.445401933973352</v>
      </c>
      <c r="AB5" s="1">
        <v>120</v>
      </c>
      <c r="AC5" s="1"/>
      <c r="AD5" s="1"/>
      <c r="AE5" s="1"/>
      <c r="AF5" s="1"/>
      <c r="AG5" s="1"/>
    </row>
    <row r="6" spans="1:33" ht="12.75">
      <c r="A6" s="10"/>
      <c r="B6" s="2">
        <f t="shared" si="6"/>
        <v>0.6000000000000001</v>
      </c>
      <c r="C6" s="2">
        <f t="shared" si="0"/>
        <v>1.2071459849218762</v>
      </c>
      <c r="D6" s="2">
        <f t="shared" si="1"/>
        <v>1.7039001170934103</v>
      </c>
      <c r="E6" s="1"/>
      <c r="F6" s="7">
        <f t="shared" si="2"/>
        <v>1.2810103505067292</v>
      </c>
      <c r="G6" s="7">
        <f t="shared" si="3"/>
        <v>-0.4197784067905753</v>
      </c>
      <c r="H6" s="7">
        <f t="shared" si="4"/>
        <v>1.7039001170934103</v>
      </c>
      <c r="I6" s="1"/>
      <c r="J6" s="1">
        <f t="shared" si="7"/>
        <v>1.2026392636507652</v>
      </c>
      <c r="K6" s="1">
        <f t="shared" si="8"/>
        <v>1.8209728337389002</v>
      </c>
      <c r="L6" s="1"/>
      <c r="M6" s="1"/>
      <c r="N6" s="2" t="s">
        <v>5</v>
      </c>
      <c r="O6" s="1">
        <f>O4*O5</f>
        <v>0.13748862949744964</v>
      </c>
      <c r="P6" s="1">
        <f>O5*P4</f>
        <v>0.13748862949744964</v>
      </c>
      <c r="Q6" s="1">
        <f>O5*Q4</f>
        <v>0.9809147534408003</v>
      </c>
      <c r="R6" s="1">
        <v>12.57</v>
      </c>
      <c r="S6" s="1">
        <v>8.109400000000019</v>
      </c>
      <c r="T6" s="1"/>
      <c r="U6" s="1"/>
      <c r="V6" s="1"/>
      <c r="W6" s="1"/>
      <c r="X6" s="1"/>
      <c r="Y6" s="1"/>
      <c r="Z6" s="1"/>
      <c r="AA6" s="9">
        <f t="shared" si="5"/>
        <v>13.698842628551674</v>
      </c>
      <c r="AB6" s="1"/>
      <c r="AC6" s="1"/>
      <c r="AD6" s="1"/>
      <c r="AE6" s="1"/>
      <c r="AF6" s="1"/>
      <c r="AG6" s="1"/>
    </row>
    <row r="7" spans="1:33" ht="12.75">
      <c r="A7" s="11"/>
      <c r="B7" s="2">
        <f t="shared" si="6"/>
        <v>0.8</v>
      </c>
      <c r="C7" s="2">
        <f t="shared" si="0"/>
        <v>1.1368472754580492</v>
      </c>
      <c r="D7" s="2">
        <f t="shared" si="1"/>
        <v>1.6046726990486224</v>
      </c>
      <c r="E7" s="1"/>
      <c r="F7" s="7">
        <f t="shared" si="2"/>
        <v>1.2402669205405175</v>
      </c>
      <c r="G7" s="7">
        <f t="shared" si="3"/>
        <v>-0.627821386645383</v>
      </c>
      <c r="H7" s="7">
        <f t="shared" si="4"/>
        <v>1.6046726990486224</v>
      </c>
      <c r="I7" s="1"/>
      <c r="J7" s="1">
        <f t="shared" si="7"/>
        <v>1.3209379098664487</v>
      </c>
      <c r="K7" s="1">
        <f t="shared" si="8"/>
        <v>1.6876179671738492</v>
      </c>
      <c r="L7" s="1"/>
      <c r="M7" s="1"/>
      <c r="N7" s="2" t="s">
        <v>10</v>
      </c>
      <c r="O7" s="1">
        <f>Vektorprodukt(O6:Q6,O2:Q2,1)</f>
        <v>5.10534382990481</v>
      </c>
      <c r="P7" s="1">
        <f>Vektorprodukt(O6:Q6,O2:Q2,2)</f>
        <v>-5.10534382990481</v>
      </c>
      <c r="Q7" s="1">
        <f>Vektorprodukt(O6:Q6,O2:Q2,3)</f>
        <v>0</v>
      </c>
      <c r="R7" s="1"/>
      <c r="S7" s="1"/>
      <c r="T7" s="1"/>
      <c r="U7" s="1"/>
      <c r="V7" s="1"/>
      <c r="W7" s="1"/>
      <c r="X7" s="1"/>
      <c r="Y7" s="1"/>
      <c r="Z7" s="1"/>
      <c r="AA7" s="9">
        <f t="shared" si="5"/>
        <v>12.149783486634668</v>
      </c>
      <c r="AB7" s="1"/>
      <c r="AC7" s="1"/>
      <c r="AD7" s="1"/>
      <c r="AE7" s="1"/>
      <c r="AF7" s="1"/>
      <c r="AG7" s="1"/>
    </row>
    <row r="8" spans="1:33" ht="12.75">
      <c r="A8" s="10"/>
      <c r="B8" s="2">
        <f t="shared" si="6"/>
        <v>1</v>
      </c>
      <c r="C8" s="2">
        <f t="shared" si="0"/>
        <v>1.0706424441282736</v>
      </c>
      <c r="D8" s="2">
        <f t="shared" si="1"/>
        <v>1.5112238359749033</v>
      </c>
      <c r="E8" s="1"/>
      <c r="F8" s="7">
        <f t="shared" si="2"/>
        <v>1.2035746369546803</v>
      </c>
      <c r="G8" s="7">
        <f t="shared" si="3"/>
        <v>-0.8352744078734686</v>
      </c>
      <c r="H8" s="7">
        <f t="shared" si="4"/>
        <v>1.5112238359749033</v>
      </c>
      <c r="I8" s="1"/>
      <c r="J8" s="1">
        <f t="shared" si="7"/>
        <v>1.4416839854136994</v>
      </c>
      <c r="K8" s="1">
        <f t="shared" si="8"/>
        <v>1.5606752208824333</v>
      </c>
      <c r="L8" s="1"/>
      <c r="M8" s="1"/>
      <c r="N8" s="2" t="s">
        <v>11</v>
      </c>
      <c r="O8" s="1">
        <f>1/Betrag(O7:Q7)</f>
        <v>0.138503263393277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9">
        <f t="shared" si="5"/>
        <v>10.775891275984927</v>
      </c>
      <c r="AB8" s="1"/>
      <c r="AC8" s="1"/>
      <c r="AD8" s="1"/>
      <c r="AE8" s="1"/>
      <c r="AF8" s="1"/>
      <c r="AG8" s="1"/>
    </row>
    <row r="9" spans="1:33" ht="12.75">
      <c r="A9" s="10"/>
      <c r="B9" s="2">
        <f t="shared" si="6"/>
        <v>1.2</v>
      </c>
      <c r="C9" s="2">
        <f t="shared" si="0"/>
        <v>1.0082930820299636</v>
      </c>
      <c r="D9" s="2">
        <f t="shared" si="1"/>
        <v>1.423217011028304</v>
      </c>
      <c r="E9" s="1"/>
      <c r="F9" s="7">
        <f t="shared" si="2"/>
        <v>1.1706975793502377</v>
      </c>
      <c r="G9" s="7">
        <f t="shared" si="3"/>
        <v>-1.042171826990625</v>
      </c>
      <c r="H9" s="7">
        <f t="shared" si="4"/>
        <v>1.423217011028304</v>
      </c>
      <c r="I9" s="1"/>
      <c r="J9" s="1">
        <f t="shared" si="7"/>
        <v>1.5647349631038738</v>
      </c>
      <c r="K9" s="1">
        <f t="shared" si="8"/>
        <v>1.4397711820498038</v>
      </c>
      <c r="L9" s="1"/>
      <c r="M9" s="1"/>
      <c r="N9" s="2" t="s">
        <v>12</v>
      </c>
      <c r="O9" s="1">
        <f>O7*O8</f>
        <v>0.7071067811865476</v>
      </c>
      <c r="P9" s="1">
        <f>O8*P7</f>
        <v>-0.7071067811865476</v>
      </c>
      <c r="Q9" s="1">
        <f>O8*Q7</f>
        <v>0</v>
      </c>
      <c r="R9" s="1"/>
      <c r="S9" s="1"/>
      <c r="T9" s="1"/>
      <c r="U9" s="1"/>
      <c r="V9" s="1"/>
      <c r="W9" s="1"/>
      <c r="X9" s="1"/>
      <c r="Y9" s="1"/>
      <c r="Z9" s="1"/>
      <c r="AA9" s="9">
        <f t="shared" si="5"/>
        <v>9.557358196513158</v>
      </c>
      <c r="AB9" s="1"/>
      <c r="AC9" s="1"/>
      <c r="AD9" s="1"/>
      <c r="AE9" s="1"/>
      <c r="AF9" s="1"/>
      <c r="AG9" s="1"/>
    </row>
    <row r="10" spans="1:33" ht="12.75">
      <c r="A10" s="10"/>
      <c r="B10" s="2">
        <f t="shared" si="6"/>
        <v>1.4</v>
      </c>
      <c r="C10" s="2">
        <f t="shared" si="0"/>
        <v>0.9495746641141735</v>
      </c>
      <c r="D10" s="2">
        <f t="shared" si="1"/>
        <v>1.3403353045802393</v>
      </c>
      <c r="E10" s="1"/>
      <c r="F10" s="7">
        <f t="shared" si="2"/>
        <v>1.1414135662626819</v>
      </c>
      <c r="G10" s="7">
        <f t="shared" si="3"/>
        <v>-1.2485459997449242</v>
      </c>
      <c r="H10" s="7">
        <f t="shared" si="4"/>
        <v>1.3403353045802393</v>
      </c>
      <c r="I10" s="1"/>
      <c r="J10" s="1">
        <f t="shared" si="7"/>
        <v>1.6899566158856365</v>
      </c>
      <c r="K10" s="1">
        <f t="shared" si="8"/>
        <v>1.32455418373055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9">
        <f t="shared" si="5"/>
        <v>8.476616305513756</v>
      </c>
      <c r="AB10" s="1"/>
      <c r="AC10" s="1"/>
      <c r="AD10" s="1"/>
      <c r="AE10" s="1"/>
      <c r="AF10" s="1"/>
      <c r="AG10" s="1"/>
    </row>
    <row r="11" spans="1:33" ht="12.75">
      <c r="A11" s="11"/>
      <c r="B11" s="2">
        <f t="shared" si="6"/>
        <v>1.5999999999999999</v>
      </c>
      <c r="C11" s="2">
        <f t="shared" si="0"/>
        <v>0.8942757406529043</v>
      </c>
      <c r="D11" s="2">
        <f t="shared" si="1"/>
        <v>1.2622802529645112</v>
      </c>
      <c r="E11" s="1"/>
      <c r="F11" s="7">
        <f t="shared" si="2"/>
        <v>1.1155133550687193</v>
      </c>
      <c r="G11" s="7">
        <f t="shared" si="3"/>
        <v>-1.4544273976323567</v>
      </c>
      <c r="H11" s="7">
        <f t="shared" si="4"/>
        <v>1.2622802529645112</v>
      </c>
      <c r="I11" s="1"/>
      <c r="J11" s="1">
        <f t="shared" si="7"/>
        <v>1.817222533482591</v>
      </c>
      <c r="K11" s="1">
        <f t="shared" si="8"/>
        <v>1.21469303846785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9">
        <f t="shared" si="5"/>
        <v>7.518084235570042</v>
      </c>
      <c r="AB11" s="1"/>
      <c r="AC11" s="1"/>
      <c r="AD11" s="1"/>
      <c r="AE11" s="1"/>
      <c r="AF11" s="1"/>
      <c r="AG11" s="1"/>
    </row>
    <row r="12" spans="1:33" ht="12.75">
      <c r="A12" s="11"/>
      <c r="B12" s="2">
        <f t="shared" si="6"/>
        <v>1.7999999999999998</v>
      </c>
      <c r="C12" s="2">
        <f t="shared" si="0"/>
        <v>0.842197175791691</v>
      </c>
      <c r="D12" s="2">
        <f t="shared" si="1"/>
        <v>1.1887707736857303</v>
      </c>
      <c r="E12" s="1"/>
      <c r="F12" s="7">
        <f t="shared" si="2"/>
        <v>1.092799888486818</v>
      </c>
      <c r="G12" s="7">
        <f t="shared" si="3"/>
        <v>-1.6598447176271334</v>
      </c>
      <c r="H12" s="7">
        <f t="shared" si="4"/>
        <v>1.1887707736857303</v>
      </c>
      <c r="I12" s="1"/>
      <c r="J12" s="1">
        <f t="shared" si="7"/>
        <v>1.9464136671797483</v>
      </c>
      <c r="K12" s="1">
        <f t="shared" si="8"/>
        <v>1.1098758456609008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9">
        <f t="shared" si="5"/>
        <v>6.6679425534881585</v>
      </c>
      <c r="AB12" s="1"/>
      <c r="AC12" s="1"/>
      <c r="AD12" s="1"/>
      <c r="AE12" s="1"/>
      <c r="AF12" s="1"/>
      <c r="AG12" s="1"/>
    </row>
    <row r="13" spans="1:33" ht="12.75">
      <c r="A13" s="10"/>
      <c r="B13" s="2">
        <f t="shared" si="6"/>
        <v>1.9999999999999998</v>
      </c>
      <c r="C13" s="2">
        <f t="shared" si="0"/>
        <v>0.7931514304454333</v>
      </c>
      <c r="D13" s="2">
        <f t="shared" si="1"/>
        <v>1.1195421532187282</v>
      </c>
      <c r="E13" s="1"/>
      <c r="F13" s="7">
        <f t="shared" si="2"/>
        <v>1.0730875849581467</v>
      </c>
      <c r="G13" s="7">
        <f t="shared" si="3"/>
        <v>-1.864824985521786</v>
      </c>
      <c r="H13" s="7">
        <f t="shared" si="4"/>
        <v>1.1195421532187282</v>
      </c>
      <c r="I13" s="1"/>
      <c r="J13" s="1">
        <f t="shared" si="7"/>
        <v>2.0774179011195613</v>
      </c>
      <c r="K13" s="1">
        <f t="shared" si="8"/>
        <v>1.0098088683858635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9">
        <f t="shared" si="5"/>
        <v>5.913934521544635</v>
      </c>
      <c r="AB13" s="1"/>
      <c r="AC13" s="1"/>
      <c r="AD13" s="1"/>
      <c r="AE13" s="1"/>
      <c r="AF13" s="1"/>
      <c r="AG13" s="1"/>
    </row>
    <row r="14" spans="1:33" ht="12.75">
      <c r="A14" s="10"/>
      <c r="B14" s="2">
        <f t="shared" si="6"/>
        <v>2.1999999999999997</v>
      </c>
      <c r="C14" s="2">
        <f t="shared" si="0"/>
        <v>0.7469618869551231</v>
      </c>
      <c r="D14" s="2">
        <f t="shared" si="1"/>
        <v>1.0543450937539411</v>
      </c>
      <c r="E14" s="1"/>
      <c r="F14" s="7">
        <f t="shared" si="2"/>
        <v>1.0562016703525108</v>
      </c>
      <c r="G14" s="7">
        <f t="shared" si="3"/>
        <v>-2.0693936532492128</v>
      </c>
      <c r="H14" s="7">
        <f t="shared" si="4"/>
        <v>1.0543450937539411</v>
      </c>
      <c r="I14" s="1"/>
      <c r="J14" s="1">
        <f t="shared" si="7"/>
        <v>2.2101296485637403</v>
      </c>
      <c r="K14" s="1">
        <f t="shared" si="8"/>
        <v>0.9142154756256616</v>
      </c>
      <c r="L14" s="1"/>
      <c r="M14" s="1"/>
      <c r="N14" s="1"/>
      <c r="O14" s="1"/>
      <c r="P14" s="1"/>
      <c r="Q14" s="1" t="s">
        <v>18</v>
      </c>
      <c r="R14" s="1"/>
      <c r="S14" s="1"/>
      <c r="T14" s="1" t="s">
        <v>19</v>
      </c>
      <c r="U14" s="1"/>
      <c r="V14" s="1"/>
      <c r="W14" s="1"/>
      <c r="X14" s="12"/>
      <c r="Y14" s="1"/>
      <c r="Z14" s="1"/>
      <c r="AA14" s="9">
        <f t="shared" si="5"/>
        <v>5.245189388565041</v>
      </c>
      <c r="AB14" s="1"/>
      <c r="AC14" s="1"/>
      <c r="AD14" s="1"/>
      <c r="AE14" s="1"/>
      <c r="AF14" s="1"/>
      <c r="AG14" s="1"/>
    </row>
    <row r="15" spans="1:33" ht="12.75">
      <c r="A15" s="10"/>
      <c r="B15" s="2">
        <f t="shared" si="6"/>
        <v>2.4</v>
      </c>
      <c r="C15" s="2">
        <f t="shared" si="0"/>
        <v>0.7034622130735019</v>
      </c>
      <c r="D15" s="2">
        <f t="shared" si="1"/>
        <v>0.9929448154560213</v>
      </c>
      <c r="E15" s="1"/>
      <c r="F15" s="7">
        <f t="shared" si="2"/>
        <v>1.0419775485927054</v>
      </c>
      <c r="G15" s="7">
        <f t="shared" si="3"/>
        <v>-2.2735746905371297</v>
      </c>
      <c r="H15" s="7">
        <f t="shared" si="4"/>
        <v>0.9929448154560213</v>
      </c>
      <c r="I15" s="1"/>
      <c r="J15" s="1">
        <f t="shared" si="7"/>
        <v>2.344449471666948</v>
      </c>
      <c r="K15" s="1">
        <f t="shared" si="8"/>
        <v>0.8228351460995236</v>
      </c>
      <c r="L15" s="1"/>
      <c r="M15" s="1"/>
      <c r="N15" s="1"/>
      <c r="O15" s="1"/>
      <c r="P15" s="1"/>
      <c r="Q15" s="1">
        <f>COS(4*$S$2)</f>
        <v>0.5780864531884996</v>
      </c>
      <c r="R15" s="1"/>
      <c r="S15" s="1"/>
      <c r="T15" s="1">
        <f>SIN(4*$S$2)</f>
        <v>0.8159755220838065</v>
      </c>
      <c r="U15" s="1"/>
      <c r="V15" s="1"/>
      <c r="W15" s="1"/>
      <c r="X15" s="1"/>
      <c r="Y15" s="1"/>
      <c r="Z15" s="1"/>
      <c r="AA15" s="9">
        <f t="shared" si="5"/>
        <v>4.6520656631703075</v>
      </c>
      <c r="AB15" s="1"/>
      <c r="AC15" s="1"/>
      <c r="AD15" s="1"/>
      <c r="AE15" s="1"/>
      <c r="AF15" s="1"/>
      <c r="AG15" s="1"/>
    </row>
    <row r="16" spans="1:33" ht="12.75">
      <c r="A16" s="11"/>
      <c r="B16" s="2">
        <f t="shared" si="6"/>
        <v>2.6</v>
      </c>
      <c r="C16" s="2">
        <f t="shared" si="0"/>
        <v>0.6624957629893098</v>
      </c>
      <c r="D16" s="2">
        <f t="shared" si="1"/>
        <v>0.9351202110028377</v>
      </c>
      <c r="E16" s="1"/>
      <c r="F16" s="7">
        <f t="shared" si="2"/>
        <v>1.030260208930851</v>
      </c>
      <c r="G16" s="7">
        <f t="shared" si="3"/>
        <v>-2.4773906712249785</v>
      </c>
      <c r="H16" s="7">
        <f t="shared" si="4"/>
        <v>0.9351202110028377</v>
      </c>
      <c r="I16" s="1"/>
      <c r="J16" s="1">
        <f t="shared" si="7"/>
        <v>2.480283723393149</v>
      </c>
      <c r="K16" s="1">
        <f t="shared" si="8"/>
        <v>0.7354225301049742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9">
        <f t="shared" si="5"/>
        <v>4.126012109615901</v>
      </c>
      <c r="AB16" s="1"/>
      <c r="AC16" s="1"/>
      <c r="AD16" s="1"/>
      <c r="AE16" s="1"/>
      <c r="AF16" s="1"/>
      <c r="AG16" s="1"/>
    </row>
    <row r="17" spans="1:33" ht="12.75">
      <c r="A17" s="11"/>
      <c r="B17" s="2">
        <f t="shared" si="6"/>
        <v>2.8000000000000003</v>
      </c>
      <c r="C17" s="2">
        <f t="shared" si="0"/>
        <v>0.6239150132331682</v>
      </c>
      <c r="D17" s="2">
        <f t="shared" si="1"/>
        <v>0.8806630493602916</v>
      </c>
      <c r="E17" s="1"/>
      <c r="F17" s="7">
        <f t="shared" si="2"/>
        <v>1.020903667742271</v>
      </c>
      <c r="G17" s="7">
        <f t="shared" si="3"/>
        <v>-2.6808628545541313</v>
      </c>
      <c r="H17" s="7">
        <f t="shared" si="4"/>
        <v>0.8806630493602916</v>
      </c>
      <c r="I17" s="1"/>
      <c r="J17" s="1">
        <f t="shared" si="7"/>
        <v>2.6175442102851294</v>
      </c>
      <c r="K17" s="1">
        <f t="shared" si="8"/>
        <v>0.6517465659938977</v>
      </c>
      <c r="L17" s="1"/>
      <c r="M17" s="1"/>
      <c r="N17" s="1"/>
      <c r="O17" s="1"/>
      <c r="P17" s="1"/>
      <c r="Q17" s="1" t="s">
        <v>20</v>
      </c>
      <c r="R17" s="1"/>
      <c r="S17" s="1"/>
      <c r="T17" s="1" t="s">
        <v>21</v>
      </c>
      <c r="U17" s="1"/>
      <c r="V17" s="1"/>
      <c r="W17" s="1"/>
      <c r="X17" s="1"/>
      <c r="Y17" s="1"/>
      <c r="Z17" s="1"/>
      <c r="AA17" s="9">
        <f t="shared" si="5"/>
        <v>3.659444462160814</v>
      </c>
      <c r="AB17" s="1"/>
      <c r="AC17" s="1"/>
      <c r="AD17" s="1"/>
      <c r="AE17" s="1"/>
      <c r="AF17" s="1"/>
      <c r="AG17" s="1"/>
    </row>
    <row r="18" spans="1:33" ht="12.75">
      <c r="A18" s="10"/>
      <c r="B18" s="2">
        <f t="shared" si="6"/>
        <v>3.0000000000000004</v>
      </c>
      <c r="C18" s="2">
        <f t="shared" si="0"/>
        <v>0.5875810314337451</v>
      </c>
      <c r="D18" s="2">
        <f t="shared" si="1"/>
        <v>0.8293772259256772</v>
      </c>
      <c r="E18" s="1"/>
      <c r="F18" s="7">
        <f t="shared" si="2"/>
        <v>1.0137704428267607</v>
      </c>
      <c r="G18" s="7">
        <f t="shared" si="3"/>
        <v>-2.884011261724125</v>
      </c>
      <c r="H18" s="7">
        <f t="shared" si="4"/>
        <v>0.8293772259256772</v>
      </c>
      <c r="I18" s="1"/>
      <c r="J18" s="1">
        <f t="shared" si="7"/>
        <v>2.7561478748727914</v>
      </c>
      <c r="K18" s="1">
        <f t="shared" si="8"/>
        <v>0.5715896481010267</v>
      </c>
      <c r="L18" s="1"/>
      <c r="M18" s="1"/>
      <c r="N18" s="1"/>
      <c r="O18" s="1"/>
      <c r="P18" s="1"/>
      <c r="Q18" s="1">
        <f>SIN(T19)</f>
        <v>-0.9895620357329105</v>
      </c>
      <c r="R18" s="1"/>
      <c r="S18" s="1"/>
      <c r="T18" s="1">
        <f>COS(T19)</f>
        <v>0.14410752040104688</v>
      </c>
      <c r="U18" s="1"/>
      <c r="V18" s="1"/>
      <c r="W18" s="1"/>
      <c r="X18" s="1"/>
      <c r="Y18" s="1"/>
      <c r="Z18" s="1"/>
      <c r="AA18" s="9">
        <f t="shared" si="5"/>
        <v>3.2456360805218525</v>
      </c>
      <c r="AB18" s="1"/>
      <c r="AC18" s="1"/>
      <c r="AD18" s="1"/>
      <c r="AE18" s="1"/>
      <c r="AF18" s="1"/>
      <c r="AG18" s="1"/>
    </row>
    <row r="19" spans="1:33" ht="12.75">
      <c r="A19" s="10"/>
      <c r="B19" s="2">
        <f t="shared" si="6"/>
        <v>3.2000000000000006</v>
      </c>
      <c r="C19" s="2">
        <f t="shared" si="0"/>
        <v>0.5533629760111527</v>
      </c>
      <c r="D19" s="2">
        <f t="shared" si="1"/>
        <v>0.7810780563392934</v>
      </c>
      <c r="E19" s="1"/>
      <c r="F19" s="7">
        <f t="shared" si="2"/>
        <v>1.008731058324168</v>
      </c>
      <c r="G19" s="7">
        <f t="shared" si="3"/>
        <v>-3.0868547479906026</v>
      </c>
      <c r="H19" s="7">
        <f t="shared" si="4"/>
        <v>0.7810780563392934</v>
      </c>
      <c r="I19" s="1"/>
      <c r="J19" s="1">
        <f t="shared" si="7"/>
        <v>2.8960164965765487</v>
      </c>
      <c r="K19" s="1">
        <f t="shared" si="8"/>
        <v>0.4947468431285054</v>
      </c>
      <c r="L19" s="1"/>
      <c r="M19" s="1"/>
      <c r="N19" s="1"/>
      <c r="O19" s="1" t="s">
        <v>14</v>
      </c>
      <c r="P19" s="1"/>
      <c r="Q19" s="1">
        <v>24285</v>
      </c>
      <c r="R19" s="1"/>
      <c r="S19" s="1"/>
      <c r="T19" s="1">
        <f>Q19/30000*6</f>
        <v>4.857</v>
      </c>
      <c r="U19" s="1"/>
      <c r="V19" s="1"/>
      <c r="W19" s="1"/>
      <c r="X19" s="1"/>
      <c r="Y19" s="1"/>
      <c r="Z19" s="1"/>
      <c r="AA19" s="9">
        <f t="shared" si="5"/>
        <v>2.878620969961405</v>
      </c>
      <c r="AB19" s="1"/>
      <c r="AC19" s="1"/>
      <c r="AD19" s="1"/>
      <c r="AE19" s="1"/>
      <c r="AF19" s="1"/>
      <c r="AG19" s="1"/>
    </row>
    <row r="20" spans="1:33" ht="12.75">
      <c r="A20" s="11"/>
      <c r="B20" s="2">
        <f t="shared" si="6"/>
        <v>3.400000000000001</v>
      </c>
      <c r="C20" s="2">
        <f t="shared" si="0"/>
        <v>0.521137625005935</v>
      </c>
      <c r="D20" s="2">
        <f t="shared" si="1"/>
        <v>0.7355916114212662</v>
      </c>
      <c r="E20" s="1"/>
      <c r="F20" s="7">
        <f t="shared" si="2"/>
        <v>1.0056635784614465</v>
      </c>
      <c r="G20" s="7">
        <f t="shared" si="3"/>
        <v>-3.2894110705646002</v>
      </c>
      <c r="H20" s="7">
        <f t="shared" si="4"/>
        <v>0.7355916114212662</v>
      </c>
      <c r="I20" s="1"/>
      <c r="J20" s="1">
        <f t="shared" si="7"/>
        <v>3.0370764100287486</v>
      </c>
      <c r="K20" s="1">
        <f t="shared" si="8"/>
        <v>0.42102515216466285</v>
      </c>
      <c r="L20" s="1"/>
      <c r="M20" s="1"/>
      <c r="N20" s="1"/>
      <c r="O20" s="1" t="s">
        <v>0</v>
      </c>
      <c r="P20" s="1"/>
      <c r="Q20" s="1"/>
      <c r="R20" s="1"/>
      <c r="S20" s="1"/>
      <c r="T20" s="7">
        <f>P20*$T$18-Q20*$Q$18</f>
        <v>0</v>
      </c>
      <c r="U20" s="7">
        <f>P20*$Q$18+Q20*$T$18</f>
        <v>0</v>
      </c>
      <c r="V20" s="7">
        <f>R20</f>
        <v>0</v>
      </c>
      <c r="W20" s="7"/>
      <c r="X20" s="7">
        <f aca="true" t="shared" si="9" ref="X20:X27">T20*$O$9+U20*$P$9+V20*$Q$9</f>
        <v>0</v>
      </c>
      <c r="Y20" s="7">
        <f aca="true" t="shared" si="10" ref="Y20:Y27">T20*$O$6+U20*$P$6+V20*$Q$4</f>
        <v>0</v>
      </c>
      <c r="Z20" s="1"/>
      <c r="AA20" s="9">
        <f t="shared" si="5"/>
        <v>2.5531077678213365</v>
      </c>
      <c r="AB20" s="1"/>
      <c r="AC20" s="1"/>
      <c r="AD20" s="1"/>
      <c r="AE20" s="1"/>
      <c r="AF20" s="1"/>
      <c r="AG20" s="1"/>
    </row>
    <row r="21" spans="1:33" ht="12.75">
      <c r="A21" s="11"/>
      <c r="B21" s="2">
        <f t="shared" si="6"/>
        <v>3.600000000000001</v>
      </c>
      <c r="C21" s="2">
        <f t="shared" si="0"/>
        <v>0.49078893234691745</v>
      </c>
      <c r="D21" s="2">
        <f t="shared" si="1"/>
        <v>0.6927540908386346</v>
      </c>
      <c r="E21" s="1"/>
      <c r="F21" s="7">
        <f t="shared" si="2"/>
        <v>1.0044531684521663</v>
      </c>
      <c r="G21" s="7">
        <f t="shared" si="3"/>
        <v>-3.491696952557687</v>
      </c>
      <c r="H21" s="7">
        <f t="shared" si="4"/>
        <v>0.6927540908386346</v>
      </c>
      <c r="I21" s="1"/>
      <c r="J21" s="1">
        <f t="shared" si="7"/>
        <v>3.1792582397987834</v>
      </c>
      <c r="K21" s="1">
        <f t="shared" si="8"/>
        <v>0.3502428156794667</v>
      </c>
      <c r="L21" s="1"/>
      <c r="M21" s="1"/>
      <c r="N21" s="1"/>
      <c r="O21" s="6">
        <f>A1</f>
        <v>2</v>
      </c>
      <c r="P21" s="1">
        <v>-6</v>
      </c>
      <c r="Q21" s="1">
        <v>0</v>
      </c>
      <c r="R21" s="1">
        <v>0</v>
      </c>
      <c r="S21" s="1"/>
      <c r="T21" s="7">
        <f aca="true" t="shared" si="11" ref="T21:T27">P21*$T$18-Q21*$Q$18</f>
        <v>-0.8646451224062812</v>
      </c>
      <c r="U21" s="7">
        <f aca="true" t="shared" si="12" ref="U21:U27">P21*$Q$18+Q21*$T$18</f>
        <v>5.937372214397463</v>
      </c>
      <c r="V21" s="7">
        <f aca="true" t="shared" si="13" ref="V21:V27">R21</f>
        <v>0</v>
      </c>
      <c r="W21" s="7"/>
      <c r="X21" s="7">
        <f t="shared" si="9"/>
        <v>-4.809752584602388</v>
      </c>
      <c r="Y21" s="7">
        <f t="shared" si="10"/>
        <v>0.6974422956924508</v>
      </c>
      <c r="Z21" s="1"/>
      <c r="AA21" s="9">
        <f t="shared" si="5"/>
        <v>2.264403456422067</v>
      </c>
      <c r="AB21" s="1"/>
      <c r="AC21" s="1"/>
      <c r="AD21" s="1"/>
      <c r="AE21" s="1"/>
      <c r="AF21" s="1"/>
      <c r="AG21" s="1"/>
    </row>
    <row r="22" spans="1:33" ht="12.75">
      <c r="A22" s="10"/>
      <c r="B22" s="2">
        <f t="shared" si="6"/>
        <v>3.800000000000001</v>
      </c>
      <c r="C22" s="2">
        <f t="shared" si="0"/>
        <v>0.46220760996000604</v>
      </c>
      <c r="D22" s="2">
        <f t="shared" si="1"/>
        <v>0.6524112332472269</v>
      </c>
      <c r="E22" s="1"/>
      <c r="F22" s="7">
        <f t="shared" si="2"/>
        <v>1.004991680967245</v>
      </c>
      <c r="G22" s="7">
        <f t="shared" si="3"/>
        <v>-3.6937281432032303</v>
      </c>
      <c r="H22" s="7">
        <f t="shared" si="4"/>
        <v>0.6524112332472269</v>
      </c>
      <c r="I22" s="1"/>
      <c r="J22" s="1">
        <f t="shared" si="7"/>
        <v>3.3224966505666056</v>
      </c>
      <c r="K22" s="1">
        <f t="shared" si="8"/>
        <v>0.2822286589938918</v>
      </c>
      <c r="L22" s="1"/>
      <c r="M22" s="1"/>
      <c r="N22" s="1"/>
      <c r="O22" s="13"/>
      <c r="P22" s="13">
        <v>6</v>
      </c>
      <c r="Q22" s="14"/>
      <c r="R22" s="13">
        <v>0</v>
      </c>
      <c r="S22" s="13"/>
      <c r="T22" s="7">
        <f t="shared" si="11"/>
        <v>0.8646451224062812</v>
      </c>
      <c r="U22" s="7">
        <f t="shared" si="12"/>
        <v>-5.937372214397463</v>
      </c>
      <c r="V22" s="7">
        <f t="shared" si="13"/>
        <v>0</v>
      </c>
      <c r="W22" s="7"/>
      <c r="X22" s="7">
        <f t="shared" si="9"/>
        <v>4.809752584602388</v>
      </c>
      <c r="Y22" s="7">
        <f t="shared" si="10"/>
        <v>-0.6974422956924508</v>
      </c>
      <c r="Z22" s="1"/>
      <c r="AA22" s="9">
        <f t="shared" si="5"/>
        <v>2.0083457024737004</v>
      </c>
      <c r="AB22" s="1"/>
      <c r="AC22" s="1"/>
      <c r="AD22" s="1"/>
      <c r="AE22" s="1"/>
      <c r="AF22" s="1"/>
      <c r="AG22" s="1"/>
    </row>
    <row r="23" spans="1:33" ht="12.75">
      <c r="A23" s="10"/>
      <c r="B23" s="2">
        <f t="shared" si="6"/>
        <v>4.000000000000001</v>
      </c>
      <c r="C23" s="2">
        <f t="shared" si="0"/>
        <v>0.4352907342130755</v>
      </c>
      <c r="D23" s="2">
        <f t="shared" si="1"/>
        <v>0.6144177607841993</v>
      </c>
      <c r="E23" s="1"/>
      <c r="F23" s="7">
        <f t="shared" si="2"/>
        <v>1.0071772666877519</v>
      </c>
      <c r="G23" s="7">
        <f t="shared" si="3"/>
        <v>-3.895519474570645</v>
      </c>
      <c r="H23" s="7">
        <f t="shared" si="4"/>
        <v>0.6144177607841993</v>
      </c>
      <c r="I23" s="1"/>
      <c r="J23" s="1">
        <f t="shared" si="7"/>
        <v>3.4667301118450013</v>
      </c>
      <c r="K23" s="1">
        <f t="shared" si="8"/>
        <v>0.21682147586618494</v>
      </c>
      <c r="L23" s="1"/>
      <c r="M23" s="1"/>
      <c r="N23" s="1"/>
      <c r="O23" s="13" t="s">
        <v>1</v>
      </c>
      <c r="P23" s="13">
        <v>0</v>
      </c>
      <c r="Q23" s="13">
        <v>6</v>
      </c>
      <c r="R23" s="13">
        <v>0</v>
      </c>
      <c r="S23" s="13"/>
      <c r="T23" s="7">
        <f t="shared" si="11"/>
        <v>5.937372214397463</v>
      </c>
      <c r="U23" s="7">
        <f t="shared" si="12"/>
        <v>0.8646451224062812</v>
      </c>
      <c r="V23" s="7">
        <f t="shared" si="13"/>
        <v>0</v>
      </c>
      <c r="W23" s="7"/>
      <c r="X23" s="7">
        <f t="shared" si="9"/>
        <v>3.5869597258556807</v>
      </c>
      <c r="Y23" s="7">
        <f t="shared" si="10"/>
        <v>0.9352000414550391</v>
      </c>
      <c r="Z23" s="1"/>
      <c r="AA23" s="9">
        <f t="shared" si="5"/>
        <v>1.781242847517001</v>
      </c>
      <c r="AB23" s="1"/>
      <c r="AC23" s="1"/>
      <c r="AD23" s="1"/>
      <c r="AE23" s="1"/>
      <c r="AF23" s="1"/>
      <c r="AG23" s="1"/>
    </row>
    <row r="24" spans="1:33" ht="12.75">
      <c r="A24" s="11"/>
      <c r="B24" s="2">
        <f t="shared" si="6"/>
        <v>4.200000000000001</v>
      </c>
      <c r="C24" s="2">
        <f t="shared" si="0"/>
        <v>0.4099413752797222</v>
      </c>
      <c r="D24" s="2">
        <f t="shared" si="1"/>
        <v>0.5786368559108098</v>
      </c>
      <c r="E24" s="1"/>
      <c r="F24" s="7">
        <f t="shared" si="2"/>
        <v>1.010914007537348</v>
      </c>
      <c r="G24" s="7">
        <f t="shared" si="3"/>
        <v>-4.097084914976869</v>
      </c>
      <c r="H24" s="7">
        <f t="shared" si="4"/>
        <v>0.5786368559108098</v>
      </c>
      <c r="I24" s="1"/>
      <c r="J24" s="1">
        <f t="shared" si="7"/>
        <v>3.6119006764033816</v>
      </c>
      <c r="K24" s="1">
        <f t="shared" si="8"/>
        <v>0.15386944797526947</v>
      </c>
      <c r="L24" s="1"/>
      <c r="M24" s="1"/>
      <c r="N24" s="1"/>
      <c r="O24" s="1"/>
      <c r="P24" s="13">
        <v>0</v>
      </c>
      <c r="Q24" s="13">
        <v>-6</v>
      </c>
      <c r="R24" s="13">
        <v>0</v>
      </c>
      <c r="S24" s="13"/>
      <c r="T24" s="7">
        <f t="shared" si="11"/>
        <v>-5.937372214397463</v>
      </c>
      <c r="U24" s="7">
        <f t="shared" si="12"/>
        <v>-0.8646451224062812</v>
      </c>
      <c r="V24" s="7">
        <f t="shared" si="13"/>
        <v>0</v>
      </c>
      <c r="W24" s="7"/>
      <c r="X24" s="7">
        <f t="shared" si="9"/>
        <v>-3.5869597258556807</v>
      </c>
      <c r="Y24" s="7">
        <f t="shared" si="10"/>
        <v>-0.9352000414550391</v>
      </c>
      <c r="Z24" s="1"/>
      <c r="AA24" s="9">
        <f t="shared" si="5"/>
        <v>1.5798206842190914</v>
      </c>
      <c r="AB24" s="1"/>
      <c r="AC24" s="1"/>
      <c r="AD24" s="1"/>
      <c r="AE24" s="1"/>
      <c r="AF24" s="1"/>
      <c r="AG24" s="1"/>
    </row>
    <row r="25" spans="1:33" ht="12.75">
      <c r="A25" s="11"/>
      <c r="B25" s="2">
        <f t="shared" si="6"/>
        <v>4.400000000000001</v>
      </c>
      <c r="C25" s="2">
        <f t="shared" si="0"/>
        <v>0.38606824808719303</v>
      </c>
      <c r="D25" s="2">
        <f t="shared" si="1"/>
        <v>0.5449396687214999</v>
      </c>
      <c r="E25" s="1"/>
      <c r="F25" s="7">
        <f t="shared" si="2"/>
        <v>1.0161115712736075</v>
      </c>
      <c r="G25" s="7">
        <f t="shared" si="3"/>
        <v>-4.298437619287386</v>
      </c>
      <c r="H25" s="7">
        <f t="shared" si="4"/>
        <v>0.5449396687214999</v>
      </c>
      <c r="I25" s="1"/>
      <c r="J25" s="1">
        <f t="shared" si="7"/>
        <v>3.7579537715951554</v>
      </c>
      <c r="K25" s="1">
        <f t="shared" si="8"/>
        <v>0.09322959821080812</v>
      </c>
      <c r="L25" s="1"/>
      <c r="M25" s="1"/>
      <c r="N25" s="1"/>
      <c r="O25" s="13"/>
      <c r="P25" s="19" t="s">
        <v>17</v>
      </c>
      <c r="Q25" s="13"/>
      <c r="R25" s="13"/>
      <c r="S25" s="13"/>
      <c r="T25" s="7"/>
      <c r="U25" s="7"/>
      <c r="V25" s="7"/>
      <c r="W25" s="7"/>
      <c r="X25" s="7">
        <f t="shared" si="9"/>
        <v>0</v>
      </c>
      <c r="Y25" s="7">
        <f t="shared" si="10"/>
        <v>0</v>
      </c>
      <c r="Z25" s="1"/>
      <c r="AA25" s="9">
        <f t="shared" si="5"/>
        <v>1.4011752511823954</v>
      </c>
      <c r="AB25" s="1"/>
      <c r="AC25" s="1"/>
      <c r="AD25" s="1"/>
      <c r="AE25" s="1"/>
      <c r="AF25" s="1"/>
      <c r="AG25" s="1"/>
    </row>
    <row r="26" spans="1:33" ht="12.75">
      <c r="A26" s="11"/>
      <c r="B26" s="2">
        <f t="shared" si="6"/>
        <v>4.600000000000001</v>
      </c>
      <c r="C26" s="2">
        <f t="shared" si="0"/>
        <v>0.36358538359152337</v>
      </c>
      <c r="D26" s="2">
        <f t="shared" si="1"/>
        <v>0.5132048529450585</v>
      </c>
      <c r="E26" s="1"/>
      <c r="F26" s="7">
        <f t="shared" si="2"/>
        <v>1.022684886194375</v>
      </c>
      <c r="G26" s="7">
        <f t="shared" si="3"/>
        <v>-4.499589976287951</v>
      </c>
      <c r="H26" s="7">
        <f t="shared" si="4"/>
        <v>0.5132048529450585</v>
      </c>
      <c r="I26" s="1"/>
      <c r="J26" s="1">
        <f t="shared" si="7"/>
        <v>3.9048380028372622</v>
      </c>
      <c r="K26" s="1">
        <f t="shared" si="8"/>
        <v>0.03476727580117078</v>
      </c>
      <c r="L26" s="1"/>
      <c r="M26" s="1"/>
      <c r="N26" s="1"/>
      <c r="O26" s="13" t="s">
        <v>2</v>
      </c>
      <c r="P26" s="13">
        <v>0</v>
      </c>
      <c r="Q26" s="13">
        <v>0</v>
      </c>
      <c r="R26" s="13">
        <v>-3</v>
      </c>
      <c r="S26" s="13"/>
      <c r="T26" s="7">
        <f t="shared" si="11"/>
        <v>0</v>
      </c>
      <c r="U26" s="7">
        <f t="shared" si="12"/>
        <v>0</v>
      </c>
      <c r="V26" s="7">
        <f t="shared" si="13"/>
        <v>-3</v>
      </c>
      <c r="W26" s="7"/>
      <c r="X26" s="7">
        <f t="shared" si="9"/>
        <v>0</v>
      </c>
      <c r="Y26" s="7">
        <f t="shared" si="10"/>
        <v>-2.9976461948173068</v>
      </c>
      <c r="Z26" s="1"/>
      <c r="AA26" s="9">
        <f t="shared" si="5"/>
        <v>1.2427309656959629</v>
      </c>
      <c r="AB26" s="1"/>
      <c r="AC26" s="1"/>
      <c r="AD26" s="1"/>
      <c r="AE26" s="1"/>
      <c r="AF26" s="1"/>
      <c r="AG26" s="1"/>
    </row>
    <row r="27" spans="1:33" ht="12.75">
      <c r="A27" s="11"/>
      <c r="B27" s="2">
        <f t="shared" si="6"/>
        <v>4.800000000000002</v>
      </c>
      <c r="C27" s="2">
        <f t="shared" si="0"/>
        <v>0.3424118191961211</v>
      </c>
      <c r="D27" s="2">
        <f t="shared" si="1"/>
        <v>0.4833181289669758</v>
      </c>
      <c r="E27" s="1"/>
      <c r="F27" s="7">
        <f t="shared" si="2"/>
        <v>1.030553834787748</v>
      </c>
      <c r="G27" s="7">
        <f t="shared" si="3"/>
        <v>-4.700553653297607</v>
      </c>
      <c r="H27" s="7">
        <f t="shared" si="4"/>
        <v>0.4833181289669758</v>
      </c>
      <c r="I27" s="1"/>
      <c r="J27" s="1">
        <f t="shared" si="7"/>
        <v>4.052504968534156</v>
      </c>
      <c r="K27" s="1">
        <f t="shared" si="8"/>
        <v>-0.021644328574784433</v>
      </c>
      <c r="L27" s="1"/>
      <c r="M27" s="1"/>
      <c r="N27" s="1"/>
      <c r="O27" s="13"/>
      <c r="P27" s="13">
        <v>0</v>
      </c>
      <c r="Q27" s="13">
        <v>0</v>
      </c>
      <c r="R27" s="13">
        <v>3.5</v>
      </c>
      <c r="S27" s="13"/>
      <c r="T27" s="7">
        <f t="shared" si="11"/>
        <v>0</v>
      </c>
      <c r="U27" s="7">
        <f t="shared" si="12"/>
        <v>0</v>
      </c>
      <c r="V27" s="7">
        <f t="shared" si="13"/>
        <v>3.5</v>
      </c>
      <c r="W27" s="7"/>
      <c r="X27" s="7">
        <f t="shared" si="9"/>
        <v>0</v>
      </c>
      <c r="Y27" s="7">
        <f t="shared" si="10"/>
        <v>3.4972538939535243</v>
      </c>
      <c r="Z27" s="1"/>
      <c r="AA27" s="9">
        <f t="shared" si="5"/>
        <v>1.102203490816998</v>
      </c>
      <c r="AB27" s="1"/>
      <c r="AC27" s="1"/>
      <c r="AD27" s="1"/>
      <c r="AE27" s="1"/>
      <c r="AF27" s="1"/>
      <c r="AG27" s="1"/>
    </row>
    <row r="28" spans="1:33" ht="12.75">
      <c r="A28" s="11"/>
      <c r="B28" s="2">
        <f t="shared" si="6"/>
        <v>5.000000000000002</v>
      </c>
      <c r="C28" s="2">
        <f t="shared" si="0"/>
        <v>0.3224713071989691</v>
      </c>
      <c r="D28" s="2">
        <f t="shared" si="1"/>
        <v>0.45517187229939576</v>
      </c>
      <c r="E28" s="1"/>
      <c r="F28" s="7">
        <f t="shared" si="2"/>
        <v>1.0396429652224992</v>
      </c>
      <c r="G28" s="7">
        <f t="shared" si="3"/>
        <v>-4.901339638183626</v>
      </c>
      <c r="H28" s="7">
        <f t="shared" si="4"/>
        <v>0.45517187229939576</v>
      </c>
      <c r="I28" s="1"/>
      <c r="J28" s="1">
        <f t="shared" si="7"/>
        <v>4.200909085779781</v>
      </c>
      <c r="K28" s="1">
        <f t="shared" si="8"/>
        <v>-0.07612463943823539</v>
      </c>
      <c r="L28" s="1"/>
      <c r="M28" s="1"/>
      <c r="N28" s="1"/>
      <c r="O28" s="13"/>
      <c r="P28" s="13"/>
      <c r="Q28" s="1"/>
      <c r="R28" s="13"/>
      <c r="S28" s="13"/>
      <c r="T28" s="7"/>
      <c r="U28" s="7"/>
      <c r="V28" s="7"/>
      <c r="W28" s="7"/>
      <c r="X28" s="7"/>
      <c r="Y28" s="7"/>
      <c r="Z28" s="1"/>
      <c r="AA28" s="9">
        <f t="shared" si="5"/>
        <v>0.9775668014265874</v>
      </c>
      <c r="AB28" s="1"/>
      <c r="AC28" s="1"/>
      <c r="AD28" s="1"/>
      <c r="AE28" s="1"/>
      <c r="AF28" s="1"/>
      <c r="AG28" s="1"/>
    </row>
    <row r="29" spans="1:33" ht="12.75">
      <c r="A29" s="11"/>
      <c r="B29" s="2">
        <f t="shared" si="6"/>
        <v>5.200000000000002</v>
      </c>
      <c r="C29" s="2">
        <f t="shared" si="0"/>
        <v>0.3036920402185401</v>
      </c>
      <c r="D29" s="2">
        <f t="shared" si="1"/>
        <v>0.42866472601670963</v>
      </c>
      <c r="E29" s="1"/>
      <c r="F29" s="7">
        <f t="shared" si="2"/>
        <v>1.0498812196399836</v>
      </c>
      <c r="G29" s="7">
        <f t="shared" si="3"/>
        <v>-5.1019582789297075</v>
      </c>
      <c r="H29" s="7">
        <f t="shared" si="4"/>
        <v>0.42866472601670963</v>
      </c>
      <c r="I29" s="1"/>
      <c r="J29" s="1">
        <f t="shared" si="7"/>
        <v>4.35000742620988</v>
      </c>
      <c r="K29" s="1">
        <f t="shared" si="8"/>
        <v>-0.12878612656766913</v>
      </c>
      <c r="L29" s="1"/>
      <c r="M29" s="1"/>
      <c r="N29" s="1"/>
      <c r="O29" s="13"/>
      <c r="P29" s="13"/>
      <c r="Q29" s="13"/>
      <c r="R29" s="13"/>
      <c r="S29" s="13"/>
      <c r="T29" s="7"/>
      <c r="U29" s="7"/>
      <c r="V29" s="7"/>
      <c r="W29" s="7"/>
      <c r="X29" s="7"/>
      <c r="Y29" s="7"/>
      <c r="Z29" s="1"/>
      <c r="AA29" s="9">
        <f t="shared" si="5"/>
        <v>0.8670239744414637</v>
      </c>
      <c r="AB29" s="1"/>
      <c r="AC29" s="1"/>
      <c r="AD29" s="1"/>
      <c r="AE29" s="1"/>
      <c r="AF29" s="1"/>
      <c r="AG29" s="1"/>
    </row>
    <row r="30" spans="1:33" ht="12.75">
      <c r="A30" s="13"/>
      <c r="B30" s="2">
        <f t="shared" si="6"/>
        <v>5.400000000000002</v>
      </c>
      <c r="C30" s="2">
        <f t="shared" si="0"/>
        <v>0.2860063926096623</v>
      </c>
      <c r="D30" s="2">
        <f t="shared" si="1"/>
        <v>0.4037012357611463</v>
      </c>
      <c r="E30" s="1"/>
      <c r="F30" s="7">
        <f t="shared" si="2"/>
        <v>1.061201678269097</v>
      </c>
      <c r="G30" s="7">
        <f t="shared" si="3"/>
        <v>-5.302419320899892</v>
      </c>
      <c r="H30" s="7">
        <f t="shared" si="4"/>
        <v>0.4037012357611463</v>
      </c>
      <c r="I30" s="1"/>
      <c r="J30" s="1">
        <f t="shared" si="7"/>
        <v>4.499759561413506</v>
      </c>
      <c r="K30" s="1">
        <f t="shared" si="8"/>
        <v>-0.17973471001156405</v>
      </c>
      <c r="L30" s="1"/>
      <c r="M30" s="1"/>
      <c r="N30" s="1"/>
      <c r="O30" s="1"/>
      <c r="P30" s="1"/>
      <c r="Q30" s="1"/>
      <c r="R30" s="1"/>
      <c r="S30" s="1"/>
      <c r="T30" s="7"/>
      <c r="U30" s="7"/>
      <c r="V30" s="7"/>
      <c r="W30" s="7"/>
      <c r="X30" s="7"/>
      <c r="Y30" s="7"/>
      <c r="Z30" s="1"/>
      <c r="AA30" s="9">
        <f t="shared" si="5"/>
        <v>0.7689812820558685</v>
      </c>
      <c r="AB30" s="1"/>
      <c r="AC30" s="1"/>
      <c r="AD30" s="1"/>
      <c r="AE30" s="1"/>
      <c r="AF30" s="1"/>
      <c r="AG30" s="1"/>
    </row>
    <row r="31" spans="1:33" ht="12.75">
      <c r="A31" s="11"/>
      <c r="B31" s="2">
        <f t="shared" si="6"/>
        <v>5.600000000000002</v>
      </c>
      <c r="C31" s="2">
        <f t="shared" si="0"/>
        <v>0.2693506769381521</v>
      </c>
      <c r="D31" s="2">
        <f t="shared" si="1"/>
        <v>0.3801915060039808</v>
      </c>
      <c r="E31" s="1"/>
      <c r="F31" s="7">
        <f t="shared" si="2"/>
        <v>1.0735413184428182</v>
      </c>
      <c r="G31" s="7">
        <f t="shared" si="3"/>
        <v>-5.5027319419324</v>
      </c>
      <c r="H31" s="7">
        <f t="shared" si="4"/>
        <v>0.3801915060039808</v>
      </c>
      <c r="I31" s="1"/>
      <c r="J31" s="1">
        <f t="shared" si="7"/>
        <v>4.6501274173470835</v>
      </c>
      <c r="K31" s="1">
        <f t="shared" si="8"/>
        <v>-0.2290701415149724</v>
      </c>
      <c r="L31" s="7"/>
      <c r="M31" s="1"/>
      <c r="N31" s="1"/>
      <c r="O31" s="13"/>
      <c r="P31" s="13"/>
      <c r="Q31" s="13"/>
      <c r="R31" s="13"/>
      <c r="S31" s="13"/>
      <c r="T31" s="7"/>
      <c r="U31" s="7"/>
      <c r="V31" s="7"/>
      <c r="W31" s="7"/>
      <c r="X31" s="7"/>
      <c r="Y31" s="7"/>
      <c r="Z31" s="1"/>
      <c r="AA31" s="9">
        <f t="shared" si="5"/>
        <v>0.6820252145083106</v>
      </c>
      <c r="AB31" s="1"/>
      <c r="AC31" s="1"/>
      <c r="AD31" s="1"/>
      <c r="AE31" s="1"/>
      <c r="AF31" s="1"/>
      <c r="AG31" s="1"/>
    </row>
    <row r="32" spans="1:33" ht="12.75">
      <c r="A32" s="13"/>
      <c r="B32" s="2">
        <f t="shared" si="6"/>
        <v>5.8000000000000025</v>
      </c>
      <c r="C32" s="2">
        <f t="shared" si="0"/>
        <v>0.2536649146372605</v>
      </c>
      <c r="D32" s="2">
        <f t="shared" si="1"/>
        <v>0.35805087632453203</v>
      </c>
      <c r="E32" s="1"/>
      <c r="F32" s="7">
        <f t="shared" si="2"/>
        <v>1.0868407876485346</v>
      </c>
      <c r="G32" s="7">
        <f t="shared" si="3"/>
        <v>-5.702904785389764</v>
      </c>
      <c r="H32" s="7">
        <f t="shared" si="4"/>
        <v>0.35805087632453203</v>
      </c>
      <c r="I32" s="1"/>
      <c r="J32" s="1">
        <f t="shared" si="7"/>
        <v>4.801075137226722</v>
      </c>
      <c r="K32" s="1">
        <f t="shared" si="8"/>
        <v>-0.27688636373354825</v>
      </c>
      <c r="L32" s="7"/>
      <c r="M32" s="1"/>
      <c r="N32" s="1"/>
      <c r="O32" s="13"/>
      <c r="P32" s="13"/>
      <c r="Q32" s="13"/>
      <c r="R32" s="13"/>
      <c r="S32" s="13"/>
      <c r="T32" s="7"/>
      <c r="U32" s="7"/>
      <c r="V32" s="7"/>
      <c r="W32" s="7"/>
      <c r="X32" s="7"/>
      <c r="Y32" s="7"/>
      <c r="Z32" s="1"/>
      <c r="AA32" s="9">
        <f t="shared" si="5"/>
        <v>0.6049021011038238</v>
      </c>
      <c r="AB32" s="1"/>
      <c r="AC32" s="1"/>
      <c r="AD32" s="1"/>
      <c r="AE32" s="1"/>
      <c r="AF32" s="1"/>
      <c r="AG32" s="1"/>
    </row>
    <row r="33" spans="1:33" ht="12.75">
      <c r="A33" s="13"/>
      <c r="B33" s="15">
        <f t="shared" si="6"/>
        <v>6.000000000000003</v>
      </c>
      <c r="C33" s="2">
        <f t="shared" si="0"/>
        <v>0.23889262002004788</v>
      </c>
      <c r="D33" s="2">
        <f t="shared" si="1"/>
        <v>0.3371996165412044</v>
      </c>
      <c r="E33" s="1"/>
      <c r="F33" s="7">
        <f>B33*$T$18-C33*$Q$18</f>
        <v>1.1010441897948888</v>
      </c>
      <c r="G33" s="7">
        <f>B33*$Q$18+C33*$T$18</f>
        <v>-5.902945991284266</v>
      </c>
      <c r="H33" s="7">
        <f>D33</f>
        <v>0.3371996165412044</v>
      </c>
      <c r="I33" s="1"/>
      <c r="J33" s="1">
        <f t="shared" si="7"/>
        <v>4.952568952405065</v>
      </c>
      <c r="K33" s="1">
        <f t="shared" si="8"/>
        <v>-0.3232718485285768</v>
      </c>
      <c r="L33" s="7"/>
      <c r="M33" s="1"/>
      <c r="N33" s="1"/>
      <c r="O33" s="13"/>
      <c r="P33" s="13"/>
      <c r="Q33" s="13"/>
      <c r="R33" s="13"/>
      <c r="S33" s="13"/>
      <c r="T33" s="7"/>
      <c r="U33" s="7"/>
      <c r="V33" s="7"/>
      <c r="W33" s="7"/>
      <c r="X33" s="7"/>
      <c r="Y33" s="7"/>
      <c r="Z33" s="1"/>
      <c r="AA33" s="9">
        <f t="shared" si="5"/>
        <v>0.5365000356821295</v>
      </c>
      <c r="AB33" s="1"/>
      <c r="AC33" s="1"/>
      <c r="AD33" s="1"/>
      <c r="AE33" s="1"/>
      <c r="AF33" s="1"/>
      <c r="AG33" s="1"/>
    </row>
    <row r="34" spans="1:33" ht="12.75">
      <c r="A34" s="11"/>
      <c r="B34" s="2"/>
      <c r="C34" s="2"/>
      <c r="D34" s="2"/>
      <c r="E34" s="1"/>
      <c r="F34" s="7"/>
      <c r="G34" s="7"/>
      <c r="H34" s="7"/>
      <c r="I34" s="1"/>
      <c r="J34" s="1"/>
      <c r="K34" s="1"/>
      <c r="L34" s="7"/>
      <c r="M34" s="1"/>
      <c r="N34" s="1"/>
      <c r="O34" s="1"/>
      <c r="P34" s="1"/>
      <c r="Q34" s="1"/>
      <c r="R34" s="1"/>
      <c r="S34" s="1"/>
      <c r="T34" s="7"/>
      <c r="U34" s="7"/>
      <c r="V34" s="7"/>
      <c r="W34" s="7"/>
      <c r="X34" s="7"/>
      <c r="Y34" s="7"/>
      <c r="Z34" s="1"/>
      <c r="AA34" s="9"/>
      <c r="AB34" s="1"/>
      <c r="AC34" s="1"/>
      <c r="AD34" s="1"/>
      <c r="AE34" s="1"/>
      <c r="AF34" s="1"/>
      <c r="AG34" s="1"/>
    </row>
    <row r="35" spans="1:33" ht="12.75">
      <c r="A35" s="10"/>
      <c r="B35" s="2">
        <v>6</v>
      </c>
      <c r="C35" s="2"/>
      <c r="D35" s="2">
        <f>f(B35,$A$1)</f>
        <v>0.4132472205539664</v>
      </c>
      <c r="E35" s="1"/>
      <c r="F35" s="7"/>
      <c r="G35" s="7"/>
      <c r="H35" s="7"/>
      <c r="I35" s="1"/>
      <c r="J35" s="1"/>
      <c r="K35" s="1"/>
      <c r="L35" s="7"/>
      <c r="M35" s="1"/>
      <c r="N35" s="1"/>
      <c r="O35" s="13"/>
      <c r="P35" s="13"/>
      <c r="Q35" s="13"/>
      <c r="R35" s="13"/>
      <c r="S35" s="13"/>
      <c r="T35" s="7"/>
      <c r="U35" s="7"/>
      <c r="V35" s="7"/>
      <c r="W35" s="7"/>
      <c r="X35" s="7"/>
      <c r="Y35" s="7"/>
      <c r="Z35" s="1"/>
      <c r="AA35" s="9"/>
      <c r="AB35" s="1"/>
      <c r="AC35" s="1"/>
      <c r="AD35" s="1"/>
      <c r="AE35" s="1"/>
      <c r="AF35" s="1"/>
      <c r="AG35" s="1"/>
    </row>
    <row r="36" spans="1:33" ht="12.75">
      <c r="A36" s="10"/>
      <c r="B36" s="16">
        <f>$B$35</f>
        <v>6</v>
      </c>
      <c r="C36" s="16">
        <f>$D$35*COS(B3)</f>
        <v>0.4132472205539664</v>
      </c>
      <c r="D36" s="16">
        <f>$D$35*SIN(B3)</f>
        <v>0</v>
      </c>
      <c r="E36" s="13"/>
      <c r="F36" s="7">
        <f>B36*$T$18-C36*$Q$18</f>
        <v>1.2735788832386312</v>
      </c>
      <c r="G36" s="7">
        <f>B36*$Q$18+C36*$T$18</f>
        <v>-5.877820182130806</v>
      </c>
      <c r="H36" s="7">
        <f>D36</f>
        <v>0</v>
      </c>
      <c r="I36" s="1"/>
      <c r="J36" s="1">
        <f>F36*$O$9+G36*$P$9+H36*$Q$9</f>
        <v>5.0568027740938675</v>
      </c>
      <c r="K36" s="1">
        <f>F36*$O$6+G36*$P$6+H36*$Q$4</f>
        <v>-0.6330308260602426</v>
      </c>
      <c r="L36" s="7"/>
      <c r="M36" s="1"/>
      <c r="N36" s="1"/>
      <c r="O36" s="13"/>
      <c r="P36" s="13"/>
      <c r="Q36" s="13"/>
      <c r="R36" s="13"/>
      <c r="S36" s="13"/>
      <c r="T36" s="7"/>
      <c r="U36" s="7"/>
      <c r="V36" s="7"/>
      <c r="W36" s="7"/>
      <c r="X36" s="7"/>
      <c r="Y36" s="7"/>
      <c r="Z36" s="1"/>
      <c r="AA36" s="9"/>
      <c r="AB36" s="1"/>
      <c r="AC36" s="1"/>
      <c r="AD36" s="1"/>
      <c r="AE36" s="1"/>
      <c r="AF36" s="1"/>
      <c r="AG36" s="1"/>
    </row>
    <row r="37" spans="1:33" ht="12.75">
      <c r="A37" s="13"/>
      <c r="B37" s="16">
        <f aca="true" t="shared" si="14" ref="B37:B67">$B$35</f>
        <v>6</v>
      </c>
      <c r="C37" s="16">
        <f aca="true" t="shared" si="15" ref="C37:C67">$D$35*COS(B4)</f>
        <v>0.40500978925073067</v>
      </c>
      <c r="D37" s="16">
        <f aca="true" t="shared" si="16" ref="D37:D67">$D$35*SIN(B4)</f>
        <v>0.08209954876037558</v>
      </c>
      <c r="E37" s="13"/>
      <c r="F37" s="7">
        <f aca="true" t="shared" si="17" ref="F37:F67">B37*$T$18-C37*$Q$18</f>
        <v>1.2654274339489913</v>
      </c>
      <c r="G37" s="7">
        <f aca="true" t="shared" si="18" ref="G37:G67">B37*$Q$18+C37*$T$18</f>
        <v>-5.87900725793039</v>
      </c>
      <c r="H37" s="7">
        <f aca="true" t="shared" si="19" ref="H37:H67">D37</f>
        <v>0.08209954876037558</v>
      </c>
      <c r="I37" s="1"/>
      <c r="J37" s="1">
        <f aca="true" t="shared" si="20" ref="J37:J67">F37*$O$9+G37*$P$9+H37*$Q$9</f>
        <v>5.051878218372332</v>
      </c>
      <c r="K37" s="1">
        <f aca="true" t="shared" si="21" ref="K37:K67">F37*$O$6+G37*$P$6+H37*$Q$4</f>
        <v>-0.5522796337637015</v>
      </c>
      <c r="L37" s="7"/>
      <c r="M37" s="1"/>
      <c r="N37" s="1"/>
      <c r="O37" s="13"/>
      <c r="P37" s="13"/>
      <c r="Q37" s="13"/>
      <c r="R37" s="13"/>
      <c r="S37" s="13"/>
      <c r="T37" s="7"/>
      <c r="U37" s="7"/>
      <c r="V37" s="7"/>
      <c r="W37" s="7"/>
      <c r="X37" s="7"/>
      <c r="Y37" s="7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1"/>
      <c r="B38" s="16">
        <f t="shared" si="14"/>
        <v>6</v>
      </c>
      <c r="C38" s="16">
        <f t="shared" si="15"/>
        <v>0.38062589573236577</v>
      </c>
      <c r="D38" s="16">
        <f t="shared" si="16"/>
        <v>0.1609260475917829</v>
      </c>
      <c r="E38" s="13"/>
      <c r="F38" s="7">
        <f t="shared" si="17"/>
        <v>1.2412980586398636</v>
      </c>
      <c r="G38" s="7">
        <f t="shared" si="18"/>
        <v>-5.882521160363044</v>
      </c>
      <c r="H38" s="7">
        <f t="shared" si="19"/>
        <v>0.1609260475917829</v>
      </c>
      <c r="I38" s="1"/>
      <c r="J38" s="1">
        <f t="shared" si="20"/>
        <v>5.037300877704011</v>
      </c>
      <c r="K38" s="1">
        <f t="shared" si="21"/>
        <v>-0.4773156187109901</v>
      </c>
      <c r="L38" s="1"/>
      <c r="M38" s="1"/>
      <c r="N38" s="1"/>
      <c r="O38" s="13"/>
      <c r="P38" s="13"/>
      <c r="Q38" s="13"/>
      <c r="R38" s="13"/>
      <c r="S38" s="13"/>
      <c r="T38" s="7"/>
      <c r="U38" s="7"/>
      <c r="V38" s="7"/>
      <c r="W38" s="7"/>
      <c r="X38" s="7"/>
      <c r="Y38" s="7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0"/>
      <c r="B39" s="16">
        <f t="shared" si="14"/>
        <v>6</v>
      </c>
      <c r="C39" s="16">
        <f t="shared" si="15"/>
        <v>0.3410676488856233</v>
      </c>
      <c r="D39" s="16">
        <f t="shared" si="16"/>
        <v>0.23333693273721534</v>
      </c>
      <c r="E39" s="13"/>
      <c r="F39" s="7">
        <f t="shared" si="17"/>
        <v>1.2021527193601762</v>
      </c>
      <c r="G39" s="7">
        <f t="shared" si="18"/>
        <v>-5.888221801227541</v>
      </c>
      <c r="H39" s="7">
        <f t="shared" si="19"/>
        <v>0.23333693273721534</v>
      </c>
      <c r="I39" s="1"/>
      <c r="J39" s="1">
        <f t="shared" si="20"/>
        <v>5.013651904659891</v>
      </c>
      <c r="K39" s="1">
        <f t="shared" si="21"/>
        <v>-0.41112735961963087</v>
      </c>
      <c r="L39" s="1"/>
      <c r="M39" s="1"/>
      <c r="N39" s="1"/>
      <c r="O39" s="13"/>
      <c r="P39" s="13"/>
      <c r="Q39" s="13"/>
      <c r="R39" s="13"/>
      <c r="S39" s="13"/>
      <c r="T39" s="7"/>
      <c r="U39" s="7"/>
      <c r="V39" s="7"/>
      <c r="W39" s="7"/>
      <c r="X39" s="7"/>
      <c r="Y39" s="7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0"/>
      <c r="B40" s="16">
        <f t="shared" si="14"/>
        <v>6</v>
      </c>
      <c r="C40" s="16">
        <f t="shared" si="15"/>
        <v>0.2879121111790162</v>
      </c>
      <c r="D40" s="16">
        <f t="shared" si="16"/>
        <v>0.2964454107116863</v>
      </c>
      <c r="E40" s="13"/>
      <c r="F40" s="7">
        <f t="shared" si="17"/>
        <v>1.1495520172567486</v>
      </c>
      <c r="G40" s="7">
        <f t="shared" si="18"/>
        <v>-5.895881913962024</v>
      </c>
      <c r="H40" s="7">
        <f t="shared" si="19"/>
        <v>0.2964454107116863</v>
      </c>
      <c r="I40" s="1"/>
      <c r="J40" s="1">
        <f t="shared" si="20"/>
        <v>4.981874109166591</v>
      </c>
      <c r="K40" s="1">
        <f t="shared" si="21"/>
        <v>-0.35635357351046676</v>
      </c>
      <c r="L40" s="1"/>
      <c r="M40" s="1"/>
      <c r="N40" s="1"/>
      <c r="O40" s="13"/>
      <c r="P40" s="13"/>
      <c r="Q40" s="13"/>
      <c r="R40" s="13"/>
      <c r="S40" s="13"/>
      <c r="T40" s="7"/>
      <c r="U40" s="7"/>
      <c r="V40" s="7"/>
      <c r="W40" s="7"/>
      <c r="X40" s="7"/>
      <c r="Y40" s="7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3"/>
      <c r="B41" s="16">
        <f t="shared" si="14"/>
        <v>6</v>
      </c>
      <c r="C41" s="16">
        <f t="shared" si="15"/>
        <v>0.22327842615890778</v>
      </c>
      <c r="D41" s="16">
        <f t="shared" si="16"/>
        <v>0.3477355456486721</v>
      </c>
      <c r="E41" s="13"/>
      <c r="F41" s="7">
        <f t="shared" si="17"/>
        <v>1.0855929763313303</v>
      </c>
      <c r="G41" s="7">
        <f t="shared" si="18"/>
        <v>-5.905196114044655</v>
      </c>
      <c r="H41" s="7">
        <f t="shared" si="19"/>
        <v>0.3477355456486721</v>
      </c>
      <c r="I41" s="1"/>
      <c r="J41" s="1">
        <f t="shared" si="20"/>
        <v>4.943234371649795</v>
      </c>
      <c r="K41" s="1">
        <f t="shared" si="21"/>
        <v>-0.3151779183869924</v>
      </c>
      <c r="L41" s="1"/>
      <c r="M41" s="1"/>
      <c r="N41" s="1"/>
      <c r="O41" s="13"/>
      <c r="P41" s="13"/>
      <c r="Q41" s="13"/>
      <c r="R41" s="13"/>
      <c r="S41" s="13"/>
      <c r="T41" s="7"/>
      <c r="U41" s="7"/>
      <c r="V41" s="7"/>
      <c r="W41" s="7"/>
      <c r="X41" s="7"/>
      <c r="Y41" s="7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1"/>
      <c r="B42" s="16">
        <f t="shared" si="14"/>
        <v>6</v>
      </c>
      <c r="C42" s="16">
        <f t="shared" si="15"/>
        <v>0.14974333488366195</v>
      </c>
      <c r="D42" s="16">
        <f t="shared" si="16"/>
        <v>0.3851625617236156</v>
      </c>
      <c r="E42" s="13"/>
      <c r="F42" s="7">
        <f t="shared" si="17"/>
        <v>1.0128254417111926</v>
      </c>
      <c r="G42" s="7">
        <f t="shared" si="18"/>
        <v>-5.915793073710795</v>
      </c>
      <c r="H42" s="7">
        <f t="shared" si="19"/>
        <v>0.3851625617236156</v>
      </c>
      <c r="I42" s="1"/>
      <c r="J42" s="1">
        <f t="shared" si="20"/>
        <v>4.899273136509557</v>
      </c>
      <c r="K42" s="1">
        <f t="shared" si="21"/>
        <v>-0.2892419376816872</v>
      </c>
      <c r="L42" s="1"/>
      <c r="M42" s="1"/>
      <c r="N42" s="1"/>
      <c r="O42" s="13"/>
      <c r="P42" s="13"/>
      <c r="Q42" s="13"/>
      <c r="R42" s="13"/>
      <c r="S42" s="13"/>
      <c r="T42" s="7"/>
      <c r="U42" s="7"/>
      <c r="V42" s="7"/>
      <c r="W42" s="7"/>
      <c r="X42" s="7"/>
      <c r="Y42" s="7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0"/>
      <c r="B43" s="16">
        <f t="shared" si="14"/>
        <v>6</v>
      </c>
      <c r="C43" s="16">
        <f t="shared" si="15"/>
        <v>0.07023844938902343</v>
      </c>
      <c r="D43" s="16">
        <f t="shared" si="16"/>
        <v>0.4072343619133878</v>
      </c>
      <c r="E43" s="13"/>
      <c r="F43" s="7">
        <f t="shared" si="17"/>
        <v>0.9341504253704063</v>
      </c>
      <c r="G43" s="7">
        <f t="shared" si="18"/>
        <v>-5.927250325619196</v>
      </c>
      <c r="H43" s="7">
        <f t="shared" si="19"/>
        <v>0.4072343619133878</v>
      </c>
      <c r="I43" s="1"/>
      <c r="J43" s="1">
        <f t="shared" si="20"/>
        <v>4.851742999463218</v>
      </c>
      <c r="K43" s="1">
        <f t="shared" si="21"/>
        <v>-0.2795796170995518</v>
      </c>
      <c r="L43" s="1"/>
      <c r="M43" s="1"/>
      <c r="N43" s="1"/>
      <c r="O43" s="13"/>
      <c r="P43" s="13"/>
      <c r="Q43" s="13"/>
      <c r="R43" s="13"/>
      <c r="S43" s="13"/>
      <c r="T43" s="7"/>
      <c r="U43" s="7"/>
      <c r="V43" s="7"/>
      <c r="W43" s="7"/>
      <c r="X43" s="7"/>
      <c r="Y43" s="7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0"/>
      <c r="B44" s="16">
        <f t="shared" si="14"/>
        <v>6</v>
      </c>
      <c r="C44" s="16">
        <f t="shared" si="15"/>
        <v>-0.012066621432511068</v>
      </c>
      <c r="D44" s="16">
        <f t="shared" si="16"/>
        <v>0.41307101319601575</v>
      </c>
      <c r="E44" s="13"/>
      <c r="F44" s="7">
        <f t="shared" si="17"/>
        <v>0.8527044519371072</v>
      </c>
      <c r="G44" s="7">
        <f t="shared" si="18"/>
        <v>-5.939111105291721</v>
      </c>
      <c r="H44" s="7">
        <f t="shared" si="19"/>
        <v>0.41307101319601575</v>
      </c>
      <c r="I44" s="1"/>
      <c r="J44" s="1">
        <f t="shared" si="20"/>
        <v>4.802538837084795</v>
      </c>
      <c r="K44" s="1">
        <f t="shared" si="21"/>
        <v>-0.2865761628709798</v>
      </c>
      <c r="L44" s="1"/>
      <c r="M44" s="1"/>
      <c r="N44" s="1"/>
      <c r="O44" s="13"/>
      <c r="P44" s="13"/>
      <c r="Q44" s="13"/>
      <c r="R44" s="13"/>
      <c r="S44" s="13"/>
      <c r="T44" s="7"/>
      <c r="U44" s="7"/>
      <c r="V44" s="7"/>
      <c r="W44" s="7"/>
      <c r="X44" s="7"/>
      <c r="Y44" s="7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3"/>
      <c r="B45" s="16">
        <f t="shared" si="14"/>
        <v>6</v>
      </c>
      <c r="C45" s="16">
        <f t="shared" si="15"/>
        <v>-0.09389063413595723</v>
      </c>
      <c r="D45" s="16">
        <f t="shared" si="16"/>
        <v>0.4024398267034792</v>
      </c>
      <c r="E45" s="13"/>
      <c r="F45" s="7">
        <f t="shared" si="17"/>
        <v>0.7717345153544495</v>
      </c>
      <c r="G45" s="7">
        <f t="shared" si="18"/>
        <v>-5.950902560871678</v>
      </c>
      <c r="H45" s="7">
        <f t="shared" si="19"/>
        <v>0.4024398267034792</v>
      </c>
      <c r="I45" s="1"/>
      <c r="J45" s="1">
        <f t="shared" si="20"/>
        <v>4.7536222640556</v>
      </c>
      <c r="K45" s="1">
        <f t="shared" si="21"/>
        <v>-0.30995264479494167</v>
      </c>
      <c r="L45" s="1"/>
      <c r="M45" s="1"/>
      <c r="N45" s="1"/>
      <c r="O45" s="13"/>
      <c r="P45" s="13"/>
      <c r="Q45" s="13"/>
      <c r="R45" s="13"/>
      <c r="S45" s="13"/>
      <c r="T45" s="7"/>
      <c r="U45" s="7"/>
      <c r="V45" s="7"/>
      <c r="W45" s="7"/>
      <c r="X45" s="7"/>
      <c r="Y45" s="7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1"/>
      <c r="B46" s="16">
        <f t="shared" si="14"/>
        <v>6</v>
      </c>
      <c r="C46" s="16">
        <f t="shared" si="15"/>
        <v>-0.17197152354543227</v>
      </c>
      <c r="D46" s="16">
        <f t="shared" si="16"/>
        <v>0.37576463429258666</v>
      </c>
      <c r="E46" s="13"/>
      <c r="F46" s="7">
        <f t="shared" si="17"/>
        <v>0.6944686314785731</v>
      </c>
      <c r="G46" s="7">
        <f t="shared" si="18"/>
        <v>-5.962154604235185</v>
      </c>
      <c r="H46" s="7">
        <f t="shared" si="19"/>
        <v>0.37576463429258666</v>
      </c>
      <c r="I46" s="1"/>
      <c r="J46" s="1">
        <f t="shared" si="20"/>
        <v>4.706943429777136</v>
      </c>
      <c r="K46" s="1">
        <f t="shared" si="21"/>
        <v>-0.3487771163058833</v>
      </c>
      <c r="L46" s="1"/>
      <c r="M46" s="1"/>
      <c r="N46" s="1"/>
      <c r="O46" s="13"/>
      <c r="P46" s="13"/>
      <c r="Q46" s="13"/>
      <c r="R46" s="13"/>
      <c r="S46" s="13"/>
      <c r="T46" s="7"/>
      <c r="U46" s="7"/>
      <c r="V46" s="7"/>
      <c r="W46" s="7"/>
      <c r="X46" s="7"/>
      <c r="Y46" s="7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0"/>
      <c r="B47" s="16">
        <f t="shared" si="14"/>
        <v>6</v>
      </c>
      <c r="C47" s="16">
        <f t="shared" si="15"/>
        <v>-0.2431964509986754</v>
      </c>
      <c r="D47" s="16">
        <f t="shared" si="16"/>
        <v>0.3341088917063229</v>
      </c>
      <c r="E47" s="13"/>
      <c r="F47" s="7">
        <f t="shared" si="17"/>
        <v>0.623987147273013</v>
      </c>
      <c r="G47" s="7">
        <f t="shared" si="18"/>
        <v>-5.972418651921217</v>
      </c>
      <c r="H47" s="7">
        <f t="shared" si="19"/>
        <v>0.3341088917063229</v>
      </c>
      <c r="I47" s="1"/>
      <c r="J47" s="1">
        <f t="shared" si="20"/>
        <v>4.664363272068508</v>
      </c>
      <c r="K47" s="1">
        <f t="shared" si="21"/>
        <v>-0.40150176824236855</v>
      </c>
      <c r="L47" s="1"/>
      <c r="M47" s="1"/>
      <c r="N47" s="1"/>
      <c r="O47" s="13" t="s">
        <v>15</v>
      </c>
      <c r="P47" s="13"/>
      <c r="Q47" s="13"/>
      <c r="R47" s="13"/>
      <c r="S47" s="1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0"/>
      <c r="B48" s="16">
        <f t="shared" si="14"/>
        <v>6</v>
      </c>
      <c r="C48" s="16">
        <f t="shared" si="15"/>
        <v>-0.30472590340138184</v>
      </c>
      <c r="D48" s="16">
        <f t="shared" si="16"/>
        <v>0.2791332819493051</v>
      </c>
      <c r="E48" s="13"/>
      <c r="F48" s="7">
        <f t="shared" si="17"/>
        <v>0.5630999370958596</v>
      </c>
      <c r="G48" s="7">
        <f t="shared" si="18"/>
        <v>-5.981285508738606</v>
      </c>
      <c r="H48" s="7">
        <f t="shared" si="19"/>
        <v>0.2791332819493051</v>
      </c>
      <c r="I48" s="1"/>
      <c r="J48" s="1">
        <f t="shared" si="20"/>
        <v>4.627579327448098</v>
      </c>
      <c r="K48" s="1">
        <f t="shared" si="21"/>
        <v>-0.46602463511395</v>
      </c>
      <c r="L48" s="1"/>
      <c r="M48" s="1"/>
      <c r="N48" s="1"/>
      <c r="O48" s="13"/>
      <c r="P48" s="16">
        <v>6</v>
      </c>
      <c r="Q48" s="16">
        <v>0</v>
      </c>
      <c r="R48" s="16">
        <v>-0.1</v>
      </c>
      <c r="S48" s="13"/>
      <c r="T48" s="7">
        <f>P48*$T$18-Q48*$Q$18</f>
        <v>0.8646451224062812</v>
      </c>
      <c r="U48" s="7">
        <f>P48*$Q$18+Q48*$T$18</f>
        <v>-5.937372214397463</v>
      </c>
      <c r="V48" s="7">
        <f>R48</f>
        <v>-0.1</v>
      </c>
      <c r="W48" s="7"/>
      <c r="X48" s="7">
        <f>T48*$O$9+U48*$P$9+V48*$Q$9</f>
        <v>4.809752584602388</v>
      </c>
      <c r="Y48" s="7">
        <f>T48*$O$6+U48*$P$6+V48*$Q$4</f>
        <v>-0.7973638355196944</v>
      </c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3"/>
      <c r="B49" s="16">
        <f t="shared" si="14"/>
        <v>6</v>
      </c>
      <c r="C49" s="16">
        <f t="shared" si="15"/>
        <v>-0.3541068956536707</v>
      </c>
      <c r="D49" s="16">
        <f t="shared" si="16"/>
        <v>0.21302950909697685</v>
      </c>
      <c r="E49" s="13"/>
      <c r="F49" s="7">
        <f t="shared" si="17"/>
        <v>0.5142343818761735</v>
      </c>
      <c r="G49" s="7">
        <f t="shared" si="18"/>
        <v>-5.9884016810870255</v>
      </c>
      <c r="H49" s="7">
        <f t="shared" si="19"/>
        <v>0.21302950909697685</v>
      </c>
      <c r="I49" s="1"/>
      <c r="J49" s="1">
        <f t="shared" si="20"/>
        <v>4.598058055709473</v>
      </c>
      <c r="K49" s="1">
        <f t="shared" si="21"/>
        <v>-0.5397733938321382</v>
      </c>
      <c r="L49" s="1"/>
      <c r="M49" s="1"/>
      <c r="N49" s="1"/>
      <c r="O49" s="13"/>
      <c r="P49" s="13"/>
      <c r="Q49" s="13"/>
      <c r="R49" s="13"/>
      <c r="S49" s="1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11"/>
      <c r="B50" s="16">
        <f t="shared" si="14"/>
        <v>6</v>
      </c>
      <c r="C50" s="16">
        <f t="shared" si="15"/>
        <v>-0.3893707634251755</v>
      </c>
      <c r="D50" s="16">
        <f t="shared" si="16"/>
        <v>0.13843292197044235</v>
      </c>
      <c r="E50" s="13"/>
      <c r="F50" s="7">
        <f t="shared" si="17"/>
        <v>0.47933859709638704</v>
      </c>
      <c r="G50" s="7">
        <f t="shared" si="18"/>
        <v>-5.993483469631328</v>
      </c>
      <c r="H50" s="7">
        <f t="shared" si="19"/>
        <v>0.13843292197044235</v>
      </c>
      <c r="I50" s="1"/>
      <c r="J50" s="1">
        <f t="shared" si="20"/>
        <v>4.5769763767970915</v>
      </c>
      <c r="K50" s="1">
        <f t="shared" si="21"/>
        <v>-0.6198079141145056</v>
      </c>
      <c r="L50" s="1"/>
      <c r="M50" s="1"/>
      <c r="N50" s="1"/>
      <c r="O50" s="13" t="s">
        <v>16</v>
      </c>
      <c r="P50" s="13"/>
      <c r="Q50" s="13"/>
      <c r="R50" s="13"/>
      <c r="S50" s="13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10"/>
      <c r="B51" s="16">
        <f t="shared" si="14"/>
        <v>6</v>
      </c>
      <c r="C51" s="16">
        <f t="shared" si="15"/>
        <v>-0.40911164758941615</v>
      </c>
      <c r="D51" s="16">
        <f t="shared" si="16"/>
        <v>0.05831745109529328</v>
      </c>
      <c r="E51" s="13"/>
      <c r="F51" s="7">
        <f t="shared" si="17"/>
        <v>0.4598037675756535</v>
      </c>
      <c r="G51" s="7">
        <f t="shared" si="18"/>
        <v>-5.996328279498761</v>
      </c>
      <c r="H51" s="7">
        <f t="shared" si="19"/>
        <v>0.05831745109529328</v>
      </c>
      <c r="I51" s="1"/>
      <c r="J51" s="1">
        <f t="shared" si="20"/>
        <v>4.565174750722106</v>
      </c>
      <c r="K51" s="1">
        <f t="shared" si="21"/>
        <v>-0.7029374722009276</v>
      </c>
      <c r="L51" s="1"/>
      <c r="M51" s="1"/>
      <c r="N51" s="1"/>
      <c r="O51" s="13"/>
      <c r="P51" s="16">
        <v>0</v>
      </c>
      <c r="Q51" s="16">
        <v>6</v>
      </c>
      <c r="R51" s="16">
        <v>-0.1</v>
      </c>
      <c r="S51" s="13"/>
      <c r="T51" s="7">
        <f>P51*$T$18-Q51*$Q$18</f>
        <v>5.937372214397463</v>
      </c>
      <c r="U51" s="7">
        <f>P51*$Q$18+Q51*$T$18</f>
        <v>0.8646451224062812</v>
      </c>
      <c r="V51" s="7">
        <f>R51</f>
        <v>-0.1</v>
      </c>
      <c r="W51" s="7"/>
      <c r="X51" s="7">
        <f>T51*$O$9+U51*$P$9+V51*$Q$9</f>
        <v>3.5869597258556807</v>
      </c>
      <c r="Y51" s="7">
        <f>T51*$O$6+U51*$P$6+V51*$Q$4</f>
        <v>0.8352785016277955</v>
      </c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10"/>
      <c r="B52" s="16">
        <f t="shared" si="14"/>
        <v>6</v>
      </c>
      <c r="C52" s="16">
        <f t="shared" si="15"/>
        <v>-0.4125425413907267</v>
      </c>
      <c r="D52" s="16">
        <f t="shared" si="16"/>
        <v>-0.02412295252366624</v>
      </c>
      <c r="E52" s="13"/>
      <c r="F52" s="7">
        <f t="shared" si="17"/>
        <v>0.45640868532124523</v>
      </c>
      <c r="G52" s="7">
        <f t="shared" si="18"/>
        <v>-5.996822697097227</v>
      </c>
      <c r="H52" s="7">
        <f t="shared" si="19"/>
        <v>-0.02412295252366624</v>
      </c>
      <c r="I52" s="1"/>
      <c r="J52" s="1">
        <f t="shared" si="20"/>
        <v>4.5631236710739405</v>
      </c>
      <c r="K52" s="1">
        <f t="shared" si="21"/>
        <v>-0.7858479549409887</v>
      </c>
      <c r="L52" s="1"/>
      <c r="M52" s="1"/>
      <c r="N52" s="1"/>
      <c r="O52" s="13"/>
      <c r="P52" s="13"/>
      <c r="Q52" s="13"/>
      <c r="R52" s="13"/>
      <c r="S52" s="1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>
      <c r="A53" s="10"/>
      <c r="B53" s="16">
        <f t="shared" si="14"/>
        <v>6</v>
      </c>
      <c r="C53" s="16">
        <f t="shared" si="15"/>
        <v>-0.3995266659200605</v>
      </c>
      <c r="D53" s="16">
        <f t="shared" si="16"/>
        <v>-0.10560165014988591</v>
      </c>
      <c r="E53" s="13"/>
      <c r="F53" s="7">
        <f t="shared" si="17"/>
        <v>0.4692887015488438</v>
      </c>
      <c r="G53" s="7">
        <f t="shared" si="18"/>
        <v>-5.994947011557301</v>
      </c>
      <c r="H53" s="7">
        <f t="shared" si="19"/>
        <v>-0.10560165014988591</v>
      </c>
      <c r="I53" s="1"/>
      <c r="J53" s="1">
        <f t="shared" si="20"/>
        <v>4.5709049079256125</v>
      </c>
      <c r="K53" s="1">
        <f t="shared" si="21"/>
        <v>-0.865233983027001</v>
      </c>
      <c r="L53" s="1"/>
      <c r="M53" s="1"/>
      <c r="N53" s="1"/>
      <c r="O53" s="13"/>
      <c r="P53" s="13"/>
      <c r="Q53" s="13"/>
      <c r="R53" s="13"/>
      <c r="S53" s="1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>
      <c r="A54" s="10"/>
      <c r="B54" s="16">
        <f t="shared" si="14"/>
        <v>6</v>
      </c>
      <c r="C54" s="16">
        <f t="shared" si="15"/>
        <v>-0.3705829230584627</v>
      </c>
      <c r="D54" s="16">
        <f t="shared" si="16"/>
        <v>-0.1828703432299072</v>
      </c>
      <c r="E54" s="13"/>
      <c r="F54" s="7">
        <f t="shared" si="17"/>
        <v>0.49793033065669634</v>
      </c>
      <c r="G54" s="7">
        <f t="shared" si="18"/>
        <v>-5.9907760005423905</v>
      </c>
      <c r="H54" s="7">
        <f t="shared" si="19"/>
        <v>-0.1828703432299072</v>
      </c>
      <c r="I54" s="1"/>
      <c r="J54" s="1">
        <f t="shared" si="20"/>
        <v>4.588208247918959</v>
      </c>
      <c r="K54" s="1">
        <f t="shared" si="21"/>
        <v>-0.9379306860362735</v>
      </c>
      <c r="L54" s="1"/>
      <c r="M54" s="1"/>
      <c r="N54" s="1"/>
      <c r="O54" s="11"/>
      <c r="P54" s="16"/>
      <c r="Q54" s="16"/>
      <c r="R54" s="16"/>
      <c r="S54" s="1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.75">
      <c r="A55" s="11"/>
      <c r="B55" s="16">
        <f t="shared" si="14"/>
        <v>6</v>
      </c>
      <c r="C55" s="16">
        <f t="shared" si="15"/>
        <v>-0.3268652084965628</v>
      </c>
      <c r="D55" s="16">
        <f t="shared" si="16"/>
        <v>-0.25284857280609097</v>
      </c>
      <c r="E55" s="13"/>
      <c r="F55" s="7">
        <f t="shared" si="17"/>
        <v>0.5411917212761603</v>
      </c>
      <c r="G55" s="7">
        <f t="shared" si="18"/>
        <v>-5.9844759490992745</v>
      </c>
      <c r="H55" s="7">
        <f t="shared" si="19"/>
        <v>-0.25284857280609097</v>
      </c>
      <c r="I55" s="1"/>
      <c r="J55" s="1">
        <f t="shared" si="20"/>
        <v>4.614343861492291</v>
      </c>
      <c r="K55" s="1">
        <f t="shared" si="21"/>
        <v>-1.0010398758275385</v>
      </c>
      <c r="L55" s="1"/>
      <c r="M55" s="1"/>
      <c r="N55" s="1"/>
      <c r="O55" s="10"/>
      <c r="P55" s="16"/>
      <c r="Q55" s="16"/>
      <c r="R55" s="16"/>
      <c r="S55" s="13"/>
      <c r="T55" s="7"/>
      <c r="U55" s="7"/>
      <c r="V55" s="7"/>
      <c r="W55" s="7"/>
      <c r="X55" s="7"/>
      <c r="Y55" s="7"/>
      <c r="Z55" s="1"/>
      <c r="AA55" s="1"/>
      <c r="AB55" s="1"/>
      <c r="AC55" s="1"/>
      <c r="AD55" s="1"/>
      <c r="AE55" s="1"/>
      <c r="AF55" s="1"/>
      <c r="AG55" s="1"/>
    </row>
    <row r="56" spans="1:33" ht="12.75">
      <c r="A56" s="10"/>
      <c r="B56" s="16">
        <f t="shared" si="14"/>
        <v>6</v>
      </c>
      <c r="C56" s="16">
        <f t="shared" si="15"/>
        <v>-0.27011640955471794</v>
      </c>
      <c r="D56" s="16">
        <f t="shared" si="16"/>
        <v>-0.3127465276943078</v>
      </c>
      <c r="E56" s="13"/>
      <c r="F56" s="7">
        <f t="shared" si="17"/>
        <v>0.5973481782824499</v>
      </c>
      <c r="G56" s="7">
        <f t="shared" si="18"/>
        <v>-5.976298020398027</v>
      </c>
      <c r="H56" s="7">
        <f t="shared" si="19"/>
        <v>-0.3127465276943078</v>
      </c>
      <c r="I56" s="1"/>
      <c r="J56" s="1">
        <f t="shared" si="20"/>
        <v>4.6482698042081365</v>
      </c>
      <c r="K56" s="1">
        <f t="shared" si="21"/>
        <v>-1.0520455881563828</v>
      </c>
      <c r="L56" s="1"/>
      <c r="M56" s="1"/>
      <c r="N56" s="1"/>
      <c r="O56" s="10"/>
      <c r="P56" s="2"/>
      <c r="Q56" s="2"/>
      <c r="R56" s="2"/>
      <c r="S56" s="1"/>
      <c r="T56" s="7"/>
      <c r="U56" s="7"/>
      <c r="V56" s="7"/>
      <c r="W56" s="7"/>
      <c r="X56" s="7"/>
      <c r="Y56" s="7"/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10"/>
      <c r="B57" s="16">
        <f t="shared" si="14"/>
        <v>6</v>
      </c>
      <c r="C57" s="16">
        <f t="shared" si="15"/>
        <v>-0.20259892176554842</v>
      </c>
      <c r="D57" s="16">
        <f t="shared" si="16"/>
        <v>-0.36017626545209186</v>
      </c>
      <c r="E57" s="13"/>
      <c r="F57" s="7">
        <f t="shared" si="17"/>
        <v>0.6641609209466725</v>
      </c>
      <c r="G57" s="7">
        <f t="shared" si="18"/>
        <v>-5.966568242649022</v>
      </c>
      <c r="H57" s="7">
        <f t="shared" si="19"/>
        <v>-0.36017626545209186</v>
      </c>
      <c r="I57" s="1"/>
      <c r="J57" s="1">
        <f t="shared" si="20"/>
        <v>4.688633555789921</v>
      </c>
      <c r="K57" s="1">
        <f t="shared" si="21"/>
        <v>-1.088914386230089</v>
      </c>
      <c r="L57" s="1"/>
      <c r="M57" s="1"/>
      <c r="N57" s="13"/>
      <c r="O57" s="10"/>
      <c r="P57" s="16"/>
      <c r="Q57" s="16"/>
      <c r="R57" s="16"/>
      <c r="S57" s="13"/>
      <c r="T57" s="7"/>
      <c r="U57" s="7"/>
      <c r="V57" s="7"/>
      <c r="W57" s="7"/>
      <c r="X57" s="7"/>
      <c r="Y57" s="7"/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10"/>
      <c r="B58" s="16">
        <f t="shared" si="14"/>
        <v>6</v>
      </c>
      <c r="C58" s="16">
        <f t="shared" si="15"/>
        <v>-0.127004454303455</v>
      </c>
      <c r="D58" s="16">
        <f t="shared" si="16"/>
        <v>-0.3932469121082328</v>
      </c>
      <c r="E58" s="13"/>
      <c r="F58" s="7">
        <f t="shared" si="17"/>
        <v>0.738966336058607</v>
      </c>
      <c r="G58" s="7">
        <f t="shared" si="18"/>
        <v>-5.955674511387022</v>
      </c>
      <c r="H58" s="7">
        <f t="shared" si="19"/>
        <v>-0.3932469121082328</v>
      </c>
      <c r="I58" s="1"/>
      <c r="J58" s="1">
        <f t="shared" si="20"/>
        <v>4.733825940837259</v>
      </c>
      <c r="K58" s="1">
        <f t="shared" si="21"/>
        <v>-1.1101764274156782</v>
      </c>
      <c r="L58" s="1"/>
      <c r="M58" s="1"/>
      <c r="N58" s="13"/>
      <c r="O58" s="10"/>
      <c r="P58" s="16"/>
      <c r="Q58" s="16"/>
      <c r="R58" s="16"/>
      <c r="S58" s="13"/>
      <c r="T58" s="7"/>
      <c r="U58" s="7"/>
      <c r="V58" s="7"/>
      <c r="W58" s="7"/>
      <c r="X58" s="7"/>
      <c r="Y58" s="7"/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16"/>
      <c r="B59" s="16">
        <f t="shared" si="14"/>
        <v>6</v>
      </c>
      <c r="C59" s="16">
        <f t="shared" si="15"/>
        <v>-0.04634672003401455</v>
      </c>
      <c r="D59" s="16">
        <f t="shared" si="16"/>
        <v>-0.41064004534101056</v>
      </c>
      <c r="E59" s="13"/>
      <c r="F59" s="7">
        <f t="shared" si="17"/>
        <v>0.8187821677798786</v>
      </c>
      <c r="G59" s="7">
        <f t="shared" si="18"/>
        <v>-5.944051125300287</v>
      </c>
      <c r="H59" s="7">
        <f t="shared" si="19"/>
        <v>-0.41064004534101056</v>
      </c>
      <c r="I59" s="1"/>
      <c r="J59" s="1">
        <f t="shared" si="20"/>
        <v>4.782045281571135</v>
      </c>
      <c r="K59" s="1">
        <f t="shared" si="21"/>
        <v>-1.114984061227332</v>
      </c>
      <c r="L59" s="1"/>
      <c r="M59" s="1"/>
      <c r="N59" s="13"/>
      <c r="O59" s="11"/>
      <c r="P59" s="16"/>
      <c r="Q59" s="16"/>
      <c r="R59" s="16"/>
      <c r="S59" s="1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11"/>
      <c r="B60" s="16">
        <f t="shared" si="14"/>
        <v>6</v>
      </c>
      <c r="C60" s="16">
        <f t="shared" si="15"/>
        <v>0.03615871170764949</v>
      </c>
      <c r="D60" s="16">
        <f t="shared" si="16"/>
        <v>-0.41166225581564025</v>
      </c>
      <c r="E60" s="13"/>
      <c r="F60" s="7">
        <f t="shared" si="17"/>
        <v>0.9004264107731823</v>
      </c>
      <c r="G60" s="7">
        <f t="shared" si="18"/>
        <v>-5.932161472112377</v>
      </c>
      <c r="H60" s="7">
        <f t="shared" si="19"/>
        <v>-0.41166225581564025</v>
      </c>
      <c r="I60" s="1"/>
      <c r="J60" s="1">
        <f t="shared" si="20"/>
        <v>4.831369225041415</v>
      </c>
      <c r="K60" s="1">
        <f t="shared" si="21"/>
        <v>-1.1031456224763458</v>
      </c>
      <c r="L60" s="1"/>
      <c r="M60" s="1"/>
      <c r="N60" s="13"/>
      <c r="O60" s="11"/>
      <c r="P60" s="16"/>
      <c r="Q60" s="16"/>
      <c r="R60" s="16"/>
      <c r="S60" s="1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10"/>
      <c r="B61" s="16">
        <f t="shared" si="14"/>
        <v>6</v>
      </c>
      <c r="C61" s="16">
        <f t="shared" si="15"/>
        <v>0.11722260971894269</v>
      </c>
      <c r="D61" s="16">
        <f t="shared" si="16"/>
        <v>-0.39627279122627007</v>
      </c>
      <c r="E61" s="13"/>
      <c r="F61" s="7">
        <f t="shared" si="17"/>
        <v>0.9806441667136826</v>
      </c>
      <c r="G61" s="7">
        <f t="shared" si="18"/>
        <v>-5.920479554775927</v>
      </c>
      <c r="H61" s="7">
        <f t="shared" si="19"/>
        <v>-0.39627279122627007</v>
      </c>
      <c r="I61" s="1"/>
      <c r="J61" s="1">
        <f t="shared" si="20"/>
        <v>4.879831381272647</v>
      </c>
      <c r="K61" s="1">
        <f t="shared" si="21"/>
        <v>-1.0751330723573673</v>
      </c>
      <c r="L61" s="1"/>
      <c r="M61" s="1"/>
      <c r="N61" s="13"/>
      <c r="O61" s="10"/>
      <c r="P61" s="16"/>
      <c r="Q61" s="16"/>
      <c r="R61" s="16"/>
      <c r="S61" s="13"/>
      <c r="T61" s="7"/>
      <c r="U61" s="7"/>
      <c r="V61" s="7"/>
      <c r="W61" s="7"/>
      <c r="X61" s="7"/>
      <c r="Y61" s="7"/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10"/>
      <c r="B62" s="16">
        <f t="shared" si="14"/>
        <v>6</v>
      </c>
      <c r="C62" s="16">
        <f t="shared" si="15"/>
        <v>0.19361321219807776</v>
      </c>
      <c r="D62" s="16">
        <f t="shared" si="16"/>
        <v>-0.36508518096181425</v>
      </c>
      <c r="E62" s="13"/>
      <c r="F62" s="7">
        <f t="shared" si="17"/>
        <v>1.056237406813799</v>
      </c>
      <c r="G62" s="7">
        <f t="shared" si="18"/>
        <v>-5.9094710944707165</v>
      </c>
      <c r="H62" s="7">
        <f t="shared" si="19"/>
        <v>-0.36508518096181425</v>
      </c>
      <c r="I62" s="1"/>
      <c r="J62" s="1">
        <f t="shared" si="20"/>
        <v>4.925499717027064</v>
      </c>
      <c r="K62" s="1">
        <f t="shared" si="21"/>
        <v>-1.0320631828449267</v>
      </c>
      <c r="L62" s="1"/>
      <c r="M62" s="1"/>
      <c r="N62" s="13"/>
      <c r="O62" s="10"/>
      <c r="P62" s="16"/>
      <c r="Q62" s="16"/>
      <c r="R62" s="16"/>
      <c r="S62" s="13"/>
      <c r="T62" s="7"/>
      <c r="U62" s="7"/>
      <c r="V62" s="7"/>
      <c r="W62" s="7"/>
      <c r="X62" s="7"/>
      <c r="Y62" s="7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10"/>
      <c r="B63" s="16">
        <f t="shared" si="14"/>
        <v>6</v>
      </c>
      <c r="C63" s="16">
        <f t="shared" si="15"/>
        <v>0.26228506688869774</v>
      </c>
      <c r="D63" s="16">
        <f t="shared" si="16"/>
        <v>-0.3193427766253214</v>
      </c>
      <c r="E63" s="13"/>
      <c r="F63" s="7">
        <f t="shared" si="17"/>
        <v>1.1241924671390036</v>
      </c>
      <c r="G63" s="7">
        <f t="shared" si="18"/>
        <v>-5.89957496376991</v>
      </c>
      <c r="H63" s="7">
        <f t="shared" si="19"/>
        <v>-0.3193427766253214</v>
      </c>
      <c r="I63" s="1"/>
      <c r="J63" s="1">
        <f t="shared" si="20"/>
        <v>4.966553579872909</v>
      </c>
      <c r="K63" s="1">
        <f t="shared" si="21"/>
        <v>-0.9756530145189888</v>
      </c>
      <c r="L63" s="1"/>
      <c r="M63" s="1"/>
      <c r="N63" s="13"/>
      <c r="O63" s="10"/>
      <c r="P63" s="16"/>
      <c r="Q63" s="16"/>
      <c r="R63" s="16"/>
      <c r="S63" s="13"/>
      <c r="T63" s="7"/>
      <c r="U63" s="7"/>
      <c r="V63" s="7"/>
      <c r="W63" s="7"/>
      <c r="X63" s="7"/>
      <c r="Y63" s="7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0"/>
      <c r="B64" s="16">
        <f t="shared" si="14"/>
        <v>6</v>
      </c>
      <c r="C64" s="16">
        <f t="shared" si="15"/>
        <v>0.3205004436508565</v>
      </c>
      <c r="D64" s="16">
        <f t="shared" si="16"/>
        <v>-0.26086918352918326</v>
      </c>
      <c r="E64" s="13"/>
      <c r="F64" s="7">
        <f t="shared" si="17"/>
        <v>1.1818001938787237</v>
      </c>
      <c r="G64" s="7">
        <f t="shared" si="18"/>
        <v>-5.891185690175503</v>
      </c>
      <c r="H64" s="7">
        <f t="shared" si="19"/>
        <v>-0.26086918352918326</v>
      </c>
      <c r="I64" s="1"/>
      <c r="J64" s="1">
        <f t="shared" si="20"/>
        <v>5.001356281851471</v>
      </c>
      <c r="K64" s="1">
        <f t="shared" si="21"/>
        <v>-0.9081514627781287</v>
      </c>
      <c r="L64" s="1"/>
      <c r="M64" s="1"/>
      <c r="N64" s="13"/>
      <c r="O64" s="10"/>
      <c r="P64" s="16"/>
      <c r="Q64" s="16"/>
      <c r="R64" s="16"/>
      <c r="S64" s="13"/>
      <c r="T64" s="7"/>
      <c r="U64" s="7"/>
      <c r="V64" s="7"/>
      <c r="W64" s="7"/>
      <c r="X64" s="7"/>
      <c r="Y64" s="7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10"/>
      <c r="B65" s="16">
        <f t="shared" si="14"/>
        <v>6</v>
      </c>
      <c r="C65" s="16">
        <f t="shared" si="15"/>
        <v>0.3659384791222915</v>
      </c>
      <c r="D65" s="16">
        <f t="shared" si="16"/>
        <v>-0.1919955593060495</v>
      </c>
      <c r="E65" s="13"/>
      <c r="F65" s="7">
        <f t="shared" si="17"/>
        <v>1.2267639487595412</v>
      </c>
      <c r="G65" s="7">
        <f t="shared" si="18"/>
        <v>-5.884637727551819</v>
      </c>
      <c r="H65" s="7">
        <f t="shared" si="19"/>
        <v>-0.1919955593060495</v>
      </c>
      <c r="I65" s="1"/>
      <c r="J65" s="1">
        <f t="shared" si="20"/>
        <v>5.028520349061145</v>
      </c>
      <c r="K65" s="1">
        <f t="shared" si="21"/>
        <v>-0.8322496014767905</v>
      </c>
      <c r="L65" s="1"/>
      <c r="M65" s="1"/>
      <c r="N65" s="13"/>
      <c r="O65" s="13"/>
      <c r="P65" s="16"/>
      <c r="Q65" s="16"/>
      <c r="R65" s="16"/>
      <c r="S65" s="13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11"/>
      <c r="B66" s="16">
        <f t="shared" si="14"/>
        <v>6</v>
      </c>
      <c r="C66" s="16">
        <f t="shared" si="15"/>
        <v>0.39678770221676923</v>
      </c>
      <c r="D66" s="16">
        <f t="shared" si="16"/>
        <v>-0.11546767801040686</v>
      </c>
      <c r="E66" s="13"/>
      <c r="F66" s="7">
        <f t="shared" si="17"/>
        <v>1.2572911687656911</v>
      </c>
      <c r="G66" s="7">
        <f t="shared" si="18"/>
        <v>-5.880192122505376</v>
      </c>
      <c r="H66" s="7">
        <f t="shared" si="19"/>
        <v>-0.11546767801040686</v>
      </c>
      <c r="I66" s="1"/>
      <c r="J66" s="1">
        <f t="shared" si="20"/>
        <v>5.046962835863449</v>
      </c>
      <c r="K66" s="1">
        <f t="shared" si="21"/>
        <v>-0.750973398302884</v>
      </c>
      <c r="L66" s="1"/>
      <c r="M66" s="1"/>
      <c r="N66" s="13"/>
      <c r="O66" s="11"/>
      <c r="P66" s="16"/>
      <c r="Q66" s="16"/>
      <c r="R66" s="16"/>
      <c r="S66" s="1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10"/>
      <c r="B67" s="16">
        <f t="shared" si="14"/>
        <v>6</v>
      </c>
      <c r="C67" s="16">
        <f t="shared" si="15"/>
        <v>0.4132472205539664</v>
      </c>
      <c r="D67" s="16">
        <f t="shared" si="16"/>
        <v>0</v>
      </c>
      <c r="E67" s="13"/>
      <c r="F67" s="7">
        <f t="shared" si="17"/>
        <v>1.2735788832386312</v>
      </c>
      <c r="G67" s="7">
        <f t="shared" si="18"/>
        <v>-5.877820182130806</v>
      </c>
      <c r="H67" s="7">
        <f t="shared" si="19"/>
        <v>0</v>
      </c>
      <c r="I67" s="1"/>
      <c r="J67" s="1">
        <f t="shared" si="20"/>
        <v>5.0568027740938675</v>
      </c>
      <c r="K67" s="1">
        <f t="shared" si="21"/>
        <v>-0.6330308260602426</v>
      </c>
      <c r="L67" s="1"/>
      <c r="M67" s="1"/>
      <c r="N67" s="13"/>
      <c r="O67" s="10"/>
      <c r="P67" s="16"/>
      <c r="Q67" s="16"/>
      <c r="R67" s="16"/>
      <c r="S67" s="13"/>
      <c r="T67" s="7"/>
      <c r="U67" s="7"/>
      <c r="V67" s="7"/>
      <c r="W67" s="7"/>
      <c r="X67" s="7"/>
      <c r="Y67" s="7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0"/>
      <c r="B68" s="16"/>
      <c r="C68" s="16"/>
      <c r="D68" s="16"/>
      <c r="E68" s="16"/>
      <c r="F68" s="7"/>
      <c r="G68" s="7"/>
      <c r="H68" s="7"/>
      <c r="I68" s="1"/>
      <c r="J68" s="1"/>
      <c r="K68" s="1"/>
      <c r="L68" s="1"/>
      <c r="M68" s="1"/>
      <c r="N68" s="13"/>
      <c r="O68" s="10"/>
      <c r="P68" s="16"/>
      <c r="Q68" s="16"/>
      <c r="R68" s="16"/>
      <c r="S68" s="13"/>
      <c r="T68" s="7"/>
      <c r="U68" s="7"/>
      <c r="V68" s="7"/>
      <c r="W68" s="7"/>
      <c r="X68" s="7"/>
      <c r="Y68" s="7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0"/>
      <c r="B69" s="2"/>
      <c r="C69" s="2"/>
      <c r="D69" s="2"/>
      <c r="E69" s="2"/>
      <c r="F69" s="7"/>
      <c r="G69" s="7"/>
      <c r="H69" s="7"/>
      <c r="I69" s="1"/>
      <c r="J69" s="1"/>
      <c r="K69" s="1"/>
      <c r="L69" s="1"/>
      <c r="M69" s="1"/>
      <c r="N69" s="13"/>
      <c r="O69" s="10"/>
      <c r="P69" s="16"/>
      <c r="Q69" s="16"/>
      <c r="R69" s="16"/>
      <c r="S69" s="13"/>
      <c r="T69" s="7"/>
      <c r="U69" s="7"/>
      <c r="V69" s="7"/>
      <c r="W69" s="7"/>
      <c r="X69" s="7"/>
      <c r="Y69" s="7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0"/>
      <c r="B70" s="2">
        <v>0</v>
      </c>
      <c r="C70" s="2"/>
      <c r="D70" s="2">
        <f>f(B70,$A$1)</f>
        <v>2.5</v>
      </c>
      <c r="E70" s="1"/>
      <c r="F70" s="7"/>
      <c r="G70" s="7"/>
      <c r="H70" s="7"/>
      <c r="I70" s="1"/>
      <c r="J70" s="1"/>
      <c r="K70" s="1"/>
      <c r="L70" s="1"/>
      <c r="M70" s="1"/>
      <c r="N70" s="13"/>
      <c r="O70" s="10"/>
      <c r="P70" s="16"/>
      <c r="Q70" s="16"/>
      <c r="R70" s="16"/>
      <c r="S70" s="13"/>
      <c r="T70" s="7"/>
      <c r="U70" s="7"/>
      <c r="V70" s="7"/>
      <c r="W70" s="7"/>
      <c r="X70" s="7"/>
      <c r="Y70" s="7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3"/>
      <c r="B71" s="16">
        <f>B70</f>
        <v>0</v>
      </c>
      <c r="C71" s="16">
        <f>$D$70*COS(B3)</f>
        <v>2.5</v>
      </c>
      <c r="D71" s="16">
        <f>$D$70*SIN(B3)</f>
        <v>0</v>
      </c>
      <c r="E71" s="13"/>
      <c r="F71" s="7">
        <f>B71*$T$18-C71*$Q$18</f>
        <v>2.473905089332276</v>
      </c>
      <c r="G71" s="7">
        <f>B71*$Q$18+C71*$T$18</f>
        <v>0.3602688010026172</v>
      </c>
      <c r="H71" s="7">
        <f>D71</f>
        <v>0</v>
      </c>
      <c r="I71" s="1"/>
      <c r="J71" s="1">
        <f>F71*$O$9+G71*$P$9+H71*$Q$9</f>
        <v>1.4945665524398666</v>
      </c>
      <c r="K71" s="1">
        <f>F71*$O$6+G71*$P$6+H71*$Q$4</f>
        <v>0.3896666839395996</v>
      </c>
      <c r="L71" s="1"/>
      <c r="M71" s="1"/>
      <c r="N71" s="13"/>
      <c r="O71" s="10"/>
      <c r="P71" s="16"/>
      <c r="Q71" s="16"/>
      <c r="R71" s="16"/>
      <c r="S71" s="13"/>
      <c r="T71" s="7"/>
      <c r="U71" s="7"/>
      <c r="V71" s="7"/>
      <c r="W71" s="7"/>
      <c r="X71" s="7"/>
      <c r="Y71" s="7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11"/>
      <c r="B72" s="16">
        <f aca="true" t="shared" si="22" ref="B72:B102">B71</f>
        <v>0</v>
      </c>
      <c r="C72" s="16">
        <f aca="true" t="shared" si="23" ref="C72:C102">$D$70*COS(B4)</f>
        <v>2.450166444603104</v>
      </c>
      <c r="D72" s="16">
        <f aca="true" t="shared" si="24" ref="D72:D102">$D$70*SIN(B4)</f>
        <v>0.49667332698765304</v>
      </c>
      <c r="E72" s="13"/>
      <c r="F72" s="7">
        <f>B72*$T$18-C72*$Q$18</f>
        <v>2.424591694805915</v>
      </c>
      <c r="G72" s="7">
        <f>B72*$Q$18+C72*$T$18</f>
        <v>0.3530874109016023</v>
      </c>
      <c r="H72" s="7">
        <f>D72</f>
        <v>0.49667332698765304</v>
      </c>
      <c r="I72" s="1"/>
      <c r="J72" s="1">
        <f>F72*$O$9+G72*$P$9+H72*$Q$9</f>
        <v>1.464774726405723</v>
      </c>
      <c r="K72" s="1">
        <f>F72*$O$6+G72*$P$6+H72*$Q$4</f>
        <v>0.8781829296646915</v>
      </c>
      <c r="L72" s="1"/>
      <c r="M72" s="1"/>
      <c r="N72" s="13"/>
      <c r="O72" s="13"/>
      <c r="P72" s="16"/>
      <c r="Q72" s="16"/>
      <c r="R72" s="16"/>
      <c r="S72" s="1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10"/>
      <c r="B73" s="16">
        <f t="shared" si="22"/>
        <v>0</v>
      </c>
      <c r="C73" s="16">
        <f t="shared" si="23"/>
        <v>2.3026524850072128</v>
      </c>
      <c r="D73" s="16">
        <f t="shared" si="24"/>
        <v>0.9735458557716263</v>
      </c>
      <c r="E73" s="13"/>
      <c r="F73" s="7">
        <f aca="true" t="shared" si="25" ref="F73:F102">B73*$T$18-C73*$Q$18</f>
        <v>2.2786174806491823</v>
      </c>
      <c r="G73" s="7">
        <f aca="true" t="shared" si="26" ref="G73:G102">B73*$Q$18+C73*$T$18</f>
        <v>0.3318295399596982</v>
      </c>
      <c r="H73" s="7">
        <f aca="true" t="shared" si="27" ref="H73:H102">D73</f>
        <v>0.9735458557716263</v>
      </c>
      <c r="I73" s="1"/>
      <c r="J73" s="1">
        <f aca="true" t="shared" si="28" ref="J73:J102">F73*$O$9+G73*$P$9+H73*$Q$9</f>
        <v>1.3765869543937286</v>
      </c>
      <c r="K73" s="1">
        <f aca="true" t="shared" si="29" ref="K73:K102">F73*$O$6+G73*$P$6+H73*$Q$4</f>
        <v>1.3316887932505403</v>
      </c>
      <c r="L73" s="1"/>
      <c r="M73" s="1"/>
      <c r="N73" s="13"/>
      <c r="O73" s="11"/>
      <c r="P73" s="16"/>
      <c r="Q73" s="16"/>
      <c r="R73" s="16"/>
      <c r="S73" s="1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>
      <c r="A74" s="10"/>
      <c r="B74" s="16">
        <f t="shared" si="22"/>
        <v>0</v>
      </c>
      <c r="C74" s="16">
        <f t="shared" si="23"/>
        <v>2.0633390372741953</v>
      </c>
      <c r="D74" s="16">
        <f t="shared" si="24"/>
        <v>1.4116061834875886</v>
      </c>
      <c r="E74" s="13"/>
      <c r="F74" s="7">
        <f t="shared" si="25"/>
        <v>2.0418019781322365</v>
      </c>
      <c r="G74" s="7">
        <f t="shared" si="26"/>
        <v>0.2973426724082675</v>
      </c>
      <c r="H74" s="7">
        <f t="shared" si="27"/>
        <v>1.4116061834875886</v>
      </c>
      <c r="I74" s="1"/>
      <c r="J74" s="1">
        <f t="shared" si="28"/>
        <v>1.233519004581395</v>
      </c>
      <c r="K74" s="1">
        <f t="shared" si="29"/>
        <v>1.7321044270364883</v>
      </c>
      <c r="L74" s="1"/>
      <c r="M74" s="1"/>
      <c r="N74" s="13"/>
      <c r="O74" s="10"/>
      <c r="P74" s="16"/>
      <c r="Q74" s="16"/>
      <c r="R74" s="16"/>
      <c r="S74" s="13"/>
      <c r="T74" s="7"/>
      <c r="U74" s="7"/>
      <c r="V74" s="7"/>
      <c r="W74" s="7"/>
      <c r="X74" s="7"/>
      <c r="Y74" s="7"/>
      <c r="Z74" s="1"/>
      <c r="AA74" s="1"/>
      <c r="AB74" s="1"/>
      <c r="AC74" s="1"/>
      <c r="AD74" s="1"/>
      <c r="AE74" s="1"/>
      <c r="AF74" s="1"/>
      <c r="AG74" s="1"/>
    </row>
    <row r="75" spans="1:33" ht="12.75">
      <c r="A75" s="13"/>
      <c r="B75" s="16">
        <f t="shared" si="22"/>
        <v>0</v>
      </c>
      <c r="C75" s="16">
        <f t="shared" si="23"/>
        <v>1.7417667733679134</v>
      </c>
      <c r="D75" s="16">
        <f t="shared" si="24"/>
        <v>1.793390227248807</v>
      </c>
      <c r="E75" s="13"/>
      <c r="F75" s="7">
        <f t="shared" si="25"/>
        <v>1.7235862740258954</v>
      </c>
      <c r="G75" s="7">
        <f t="shared" si="26"/>
        <v>0.2510016908269822</v>
      </c>
      <c r="H75" s="7">
        <f t="shared" si="27"/>
        <v>1.793390227248807</v>
      </c>
      <c r="I75" s="1"/>
      <c r="J75" s="1">
        <f t="shared" si="28"/>
        <v>1.0412745446507172</v>
      </c>
      <c r="K75" s="1">
        <f t="shared" si="29"/>
        <v>2.0634665232880907</v>
      </c>
      <c r="L75" s="1"/>
      <c r="M75" s="1"/>
      <c r="N75" s="13"/>
      <c r="O75" s="10"/>
      <c r="P75" s="16"/>
      <c r="Q75" s="16"/>
      <c r="R75" s="16"/>
      <c r="S75" s="13"/>
      <c r="T75" s="7"/>
      <c r="U75" s="7"/>
      <c r="V75" s="7"/>
      <c r="W75" s="7"/>
      <c r="X75" s="7"/>
      <c r="Y75" s="7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11"/>
      <c r="B76" s="16">
        <f t="shared" si="22"/>
        <v>0</v>
      </c>
      <c r="C76" s="16">
        <f t="shared" si="23"/>
        <v>1.3507557646703494</v>
      </c>
      <c r="D76" s="16">
        <f t="shared" si="24"/>
        <v>2.1036774620197414</v>
      </c>
      <c r="E76" s="13"/>
      <c r="F76" s="7">
        <f t="shared" si="25"/>
        <v>1.3366566242651552</v>
      </c>
      <c r="G76" s="7">
        <f t="shared" si="26"/>
        <v>0.19465406391406406</v>
      </c>
      <c r="H76" s="7">
        <f t="shared" si="27"/>
        <v>2.1036774620197414</v>
      </c>
      <c r="I76" s="1"/>
      <c r="J76" s="1">
        <f t="shared" si="28"/>
        <v>0.8075177545566561</v>
      </c>
      <c r="K76" s="1">
        <f t="shared" si="29"/>
        <v>2.3125647209013596</v>
      </c>
      <c r="L76" s="1"/>
      <c r="M76" s="1"/>
      <c r="N76" s="13"/>
      <c r="O76" s="10"/>
      <c r="P76" s="16"/>
      <c r="Q76" s="16"/>
      <c r="R76" s="16"/>
      <c r="S76" s="13"/>
      <c r="T76" s="7"/>
      <c r="U76" s="7"/>
      <c r="V76" s="7"/>
      <c r="W76" s="7"/>
      <c r="X76" s="7"/>
      <c r="Y76" s="7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10"/>
      <c r="B77" s="16">
        <f t="shared" si="22"/>
        <v>0</v>
      </c>
      <c r="C77" s="16">
        <f t="shared" si="23"/>
        <v>0.905894386191684</v>
      </c>
      <c r="D77" s="16">
        <f t="shared" si="24"/>
        <v>2.3300977149180655</v>
      </c>
      <c r="E77" s="13"/>
      <c r="F77" s="7">
        <f t="shared" si="25"/>
        <v>0.8964386929588583</v>
      </c>
      <c r="G77" s="7">
        <f t="shared" si="26"/>
        <v>0.13054619373931195</v>
      </c>
      <c r="H77" s="7">
        <f t="shared" si="27"/>
        <v>2.3300977149180655</v>
      </c>
      <c r="I77" s="1"/>
      <c r="J77" s="1">
        <f t="shared" si="28"/>
        <v>0.5415677798580538</v>
      </c>
      <c r="K77" s="1">
        <f t="shared" si="29"/>
        <v>2.4694682608122718</v>
      </c>
      <c r="L77" s="1"/>
      <c r="M77" s="1"/>
      <c r="N77" s="13"/>
      <c r="O77" s="10"/>
      <c r="P77" s="16"/>
      <c r="Q77" s="16"/>
      <c r="R77" s="16"/>
      <c r="S77" s="13"/>
      <c r="T77" s="7"/>
      <c r="U77" s="7"/>
      <c r="V77" s="7"/>
      <c r="W77" s="7"/>
      <c r="X77" s="7"/>
      <c r="Y77" s="7"/>
      <c r="Z77" s="1"/>
      <c r="AA77" s="1"/>
      <c r="AB77" s="1"/>
      <c r="AC77" s="1"/>
      <c r="AD77" s="1"/>
      <c r="AE77" s="1"/>
      <c r="AF77" s="1"/>
      <c r="AG77" s="1"/>
    </row>
    <row r="78" spans="1:33" ht="12.75">
      <c r="A78" s="10"/>
      <c r="B78" s="16">
        <f t="shared" si="22"/>
        <v>0</v>
      </c>
      <c r="C78" s="16">
        <f t="shared" si="23"/>
        <v>0.4249178572506026</v>
      </c>
      <c r="D78" s="16">
        <f t="shared" si="24"/>
        <v>2.4636243249711502</v>
      </c>
      <c r="E78" s="13"/>
      <c r="F78" s="7">
        <f t="shared" si="25"/>
        <v>0.42048257984017257</v>
      </c>
      <c r="G78" s="7">
        <f t="shared" si="26"/>
        <v>0.06123385878251034</v>
      </c>
      <c r="H78" s="7">
        <f t="shared" si="27"/>
        <v>2.4636243249711502</v>
      </c>
      <c r="I78" s="1"/>
      <c r="J78" s="1">
        <f t="shared" si="28"/>
        <v>0.25402720679246743</v>
      </c>
      <c r="K78" s="1">
        <f t="shared" si="29"/>
        <v>2.527921894022333</v>
      </c>
      <c r="L78" s="1"/>
      <c r="M78" s="1"/>
      <c r="N78" s="13"/>
      <c r="O78" s="10"/>
      <c r="P78" s="16"/>
      <c r="Q78" s="16"/>
      <c r="R78" s="16"/>
      <c r="S78" s="13"/>
      <c r="T78" s="7"/>
      <c r="U78" s="7"/>
      <c r="V78" s="7"/>
      <c r="W78" s="7"/>
      <c r="X78" s="7"/>
      <c r="Y78" s="7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3"/>
      <c r="B79" s="16">
        <f t="shared" si="22"/>
        <v>0</v>
      </c>
      <c r="C79" s="16">
        <f t="shared" si="23"/>
        <v>-0.07299880575322149</v>
      </c>
      <c r="D79" s="16">
        <f t="shared" si="24"/>
        <v>2.498934007603763</v>
      </c>
      <c r="E79" s="13"/>
      <c r="F79" s="7">
        <f t="shared" si="25"/>
        <v>-0.07223684682722915</v>
      </c>
      <c r="G79" s="7">
        <f t="shared" si="26"/>
        <v>-0.010519676889334424</v>
      </c>
      <c r="H79" s="7">
        <f t="shared" si="27"/>
        <v>2.498934007603763</v>
      </c>
      <c r="I79" s="1"/>
      <c r="J79" s="1">
        <f t="shared" si="28"/>
        <v>-0.0436406293787279</v>
      </c>
      <c r="K79" s="1">
        <f t="shared" si="29"/>
        <v>2.485595258636564</v>
      </c>
      <c r="L79" s="1"/>
      <c r="M79" s="1"/>
      <c r="N79" s="13"/>
      <c r="O79" s="13"/>
      <c r="P79" s="13"/>
      <c r="Q79" s="13"/>
      <c r="R79" s="13"/>
      <c r="S79" s="1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1"/>
      <c r="B80" s="16">
        <f t="shared" si="22"/>
        <v>0</v>
      </c>
      <c r="C80" s="16">
        <f t="shared" si="23"/>
        <v>-0.5680052367327172</v>
      </c>
      <c r="D80" s="16">
        <f t="shared" si="24"/>
        <v>2.4346190771954883</v>
      </c>
      <c r="E80" s="13"/>
      <c r="F80" s="7">
        <f t="shared" si="25"/>
        <v>-0.5620764183681813</v>
      </c>
      <c r="G80" s="7">
        <f t="shared" si="26"/>
        <v>-0.0818538262403615</v>
      </c>
      <c r="H80" s="7">
        <f t="shared" si="27"/>
        <v>2.4346190771954883</v>
      </c>
      <c r="I80" s="1"/>
      <c r="J80" s="1">
        <f t="shared" si="28"/>
        <v>-0.339568651372563</v>
      </c>
      <c r="K80" s="1">
        <f t="shared" si="29"/>
        <v>2.3441757840383732</v>
      </c>
      <c r="L80" s="1"/>
      <c r="M80" s="1"/>
      <c r="N80" s="13"/>
      <c r="O80" s="13"/>
      <c r="P80" s="13"/>
      <c r="Q80" s="13"/>
      <c r="R80" s="13"/>
      <c r="S80" s="1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0"/>
      <c r="B81" s="16">
        <f t="shared" si="22"/>
        <v>0</v>
      </c>
      <c r="C81" s="16">
        <f t="shared" si="23"/>
        <v>-1.0403670913678555</v>
      </c>
      <c r="D81" s="16">
        <f t="shared" si="24"/>
        <v>2.2732435670642044</v>
      </c>
      <c r="E81" s="13"/>
      <c r="F81" s="7">
        <f t="shared" si="25"/>
        <v>-1.029507776843502</v>
      </c>
      <c r="G81" s="7">
        <f t="shared" si="26"/>
        <v>-0.14992472184387104</v>
      </c>
      <c r="H81" s="7">
        <f t="shared" si="27"/>
        <v>2.2732435670642044</v>
      </c>
      <c r="I81" s="1"/>
      <c r="J81" s="1">
        <f t="shared" si="28"/>
        <v>-0.621959142807019</v>
      </c>
      <c r="K81" s="1">
        <f t="shared" si="29"/>
        <v>2.1093014184050314</v>
      </c>
      <c r="L81" s="1"/>
      <c r="M81" s="1"/>
      <c r="N81" s="13"/>
      <c r="O81" s="13"/>
      <c r="P81" s="13"/>
      <c r="Q81" s="13"/>
      <c r="R81" s="13"/>
      <c r="S81" s="1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0"/>
      <c r="B82" s="16">
        <f t="shared" si="22"/>
        <v>0</v>
      </c>
      <c r="C82" s="16">
        <f t="shared" si="23"/>
        <v>-1.4712527931383637</v>
      </c>
      <c r="D82" s="16">
        <f t="shared" si="24"/>
        <v>2.0212410095489757</v>
      </c>
      <c r="E82" s="13"/>
      <c r="F82" s="7">
        <f t="shared" si="25"/>
        <v>-1.4558959090557297</v>
      </c>
      <c r="G82" s="7">
        <f t="shared" si="26"/>
        <v>-0.21201859190228395</v>
      </c>
      <c r="H82" s="7">
        <f t="shared" si="27"/>
        <v>2.0212410095489757</v>
      </c>
      <c r="I82" s="1"/>
      <c r="J82" s="1">
        <f t="shared" si="28"/>
        <v>-0.8795540859233314</v>
      </c>
      <c r="K82" s="1">
        <f t="shared" si="29"/>
        <v>1.7903358615054195</v>
      </c>
      <c r="L82" s="1"/>
      <c r="M82" s="1"/>
      <c r="N82" s="13"/>
      <c r="O82" s="13"/>
      <c r="P82" s="13"/>
      <c r="Q82" s="13"/>
      <c r="R82" s="13"/>
      <c r="S82" s="1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3"/>
      <c r="B83" s="16">
        <f t="shared" si="22"/>
        <v>0</v>
      </c>
      <c r="C83" s="16">
        <f t="shared" si="23"/>
        <v>-1.8434842888531136</v>
      </c>
      <c r="D83" s="16">
        <f t="shared" si="24"/>
        <v>1.6886579513778774</v>
      </c>
      <c r="E83" s="13"/>
      <c r="F83" s="7">
        <f t="shared" si="25"/>
        <v>-1.8242420657191238</v>
      </c>
      <c r="G83" s="7">
        <f t="shared" si="26"/>
        <v>-0.2656599497649095</v>
      </c>
      <c r="H83" s="7">
        <f t="shared" si="27"/>
        <v>1.6886579513778774</v>
      </c>
      <c r="I83" s="1"/>
      <c r="J83" s="1">
        <f t="shared" si="28"/>
        <v>-1.1020839832273028</v>
      </c>
      <c r="K83" s="1">
        <f t="shared" si="29"/>
        <v>1.3999952635391033</v>
      </c>
      <c r="L83" s="1"/>
      <c r="M83" s="1"/>
      <c r="N83" s="13"/>
      <c r="O83" s="13"/>
      <c r="P83" s="13"/>
      <c r="Q83" s="13"/>
      <c r="R83" s="13"/>
      <c r="S83" s="1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1"/>
      <c r="B84" s="16">
        <f t="shared" si="22"/>
        <v>0</v>
      </c>
      <c r="C84" s="16">
        <f t="shared" si="23"/>
        <v>-2.1422218834223683</v>
      </c>
      <c r="D84" s="16">
        <f t="shared" si="24"/>
        <v>1.2887534295536605</v>
      </c>
      <c r="E84" s="13"/>
      <c r="F84" s="7">
        <f t="shared" si="25"/>
        <v>-2.1198614479510285</v>
      </c>
      <c r="G84" s="7">
        <f t="shared" si="26"/>
        <v>-0.308710283768858</v>
      </c>
      <c r="H84" s="7">
        <f t="shared" si="27"/>
        <v>1.2887534295536605</v>
      </c>
      <c r="I84" s="1"/>
      <c r="J84" s="1">
        <f t="shared" si="28"/>
        <v>-1.2806772699471227</v>
      </c>
      <c r="K84" s="1">
        <f t="shared" si="29"/>
        <v>0.9538412723560128</v>
      </c>
      <c r="L84" s="1"/>
      <c r="M84" s="1"/>
      <c r="N84" s="13"/>
      <c r="O84" s="13"/>
      <c r="P84" s="13"/>
      <c r="Q84" s="13"/>
      <c r="R84" s="13"/>
      <c r="S84" s="1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0"/>
      <c r="B85" s="16">
        <f t="shared" si="22"/>
        <v>0</v>
      </c>
      <c r="C85" s="16">
        <f t="shared" si="23"/>
        <v>-2.355555851671646</v>
      </c>
      <c r="D85" s="16">
        <f t="shared" si="24"/>
        <v>0.8374703753897617</v>
      </c>
      <c r="E85" s="13"/>
      <c r="F85" s="7">
        <f t="shared" si="25"/>
        <v>-2.3309686438627635</v>
      </c>
      <c r="G85" s="7">
        <f t="shared" si="26"/>
        <v>-0.33945331295057707</v>
      </c>
      <c r="H85" s="7">
        <f t="shared" si="27"/>
        <v>0.8374703753897617</v>
      </c>
      <c r="I85" s="1"/>
      <c r="J85" s="1">
        <f t="shared" si="28"/>
        <v>-1.4082139953249782</v>
      </c>
      <c r="K85" s="1">
        <f t="shared" si="29"/>
        <v>0.46966063966428295</v>
      </c>
      <c r="L85" s="1"/>
      <c r="M85" s="1"/>
      <c r="N85" s="13"/>
      <c r="O85" s="13"/>
      <c r="P85" s="13"/>
      <c r="Q85" s="13"/>
      <c r="R85" s="13"/>
      <c r="S85" s="1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0"/>
      <c r="B86" s="16">
        <f t="shared" si="22"/>
        <v>0</v>
      </c>
      <c r="C86" s="16">
        <f t="shared" si="23"/>
        <v>-2.474981241501114</v>
      </c>
      <c r="D86" s="16">
        <f t="shared" si="24"/>
        <v>0.35280002014966694</v>
      </c>
      <c r="E86" s="13"/>
      <c r="F86" s="7">
        <f t="shared" si="25"/>
        <v>-2.449147475740608</v>
      </c>
      <c r="G86" s="7">
        <f t="shared" si="26"/>
        <v>-0.3566634097518301</v>
      </c>
      <c r="H86" s="7">
        <f t="shared" si="27"/>
        <v>0.35280002014966694</v>
      </c>
      <c r="I86" s="1"/>
      <c r="J86" s="1">
        <f t="shared" si="28"/>
        <v>-1.4796096725854644</v>
      </c>
      <c r="K86" s="1">
        <f t="shared" si="29"/>
        <v>-0.033243880631008194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0"/>
      <c r="B87" s="16">
        <f t="shared" si="22"/>
        <v>0</v>
      </c>
      <c r="C87" s="16">
        <f t="shared" si="23"/>
        <v>-2.4957369394868825</v>
      </c>
      <c r="D87" s="16">
        <f t="shared" si="24"/>
        <v>-0.14593535856895132</v>
      </c>
      <c r="E87" s="13"/>
      <c r="F87" s="7">
        <f t="shared" si="25"/>
        <v>-2.469686526492463</v>
      </c>
      <c r="G87" s="7">
        <f t="shared" si="26"/>
        <v>-0.3596544619227522</v>
      </c>
      <c r="H87" s="7">
        <f t="shared" si="27"/>
        <v>-0.14593535856895132</v>
      </c>
      <c r="I87" s="1"/>
      <c r="J87" s="1">
        <f t="shared" si="28"/>
        <v>-1.4920179813782934</v>
      </c>
      <c r="K87" s="1">
        <f t="shared" si="29"/>
        <v>-0.5348230723126728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0"/>
      <c r="B88" s="16">
        <f t="shared" si="22"/>
        <v>0</v>
      </c>
      <c r="C88" s="16">
        <f t="shared" si="23"/>
        <v>-2.416995481448652</v>
      </c>
      <c r="D88" s="16">
        <f t="shared" si="24"/>
        <v>-0.6388527550670803</v>
      </c>
      <c r="E88" s="13"/>
      <c r="F88" s="7">
        <f t="shared" si="25"/>
        <v>-2.391766968979574</v>
      </c>
      <c r="G88" s="7">
        <f t="shared" si="26"/>
        <v>-0.34830722565209976</v>
      </c>
      <c r="H88" s="7">
        <f t="shared" si="27"/>
        <v>-0.6388527550670803</v>
      </c>
      <c r="I88" s="1"/>
      <c r="J88" s="1">
        <f t="shared" si="28"/>
        <v>-1.444944241588579</v>
      </c>
      <c r="K88" s="1">
        <f t="shared" si="29"/>
        <v>-1.0150805558330322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1"/>
      <c r="B89" s="16">
        <f t="shared" si="22"/>
        <v>0</v>
      </c>
      <c r="C89" s="16">
        <f t="shared" si="23"/>
        <v>-2.2418960408353663</v>
      </c>
      <c r="D89" s="16">
        <f t="shared" si="24"/>
        <v>-1.106301108237133</v>
      </c>
      <c r="E89" s="13"/>
      <c r="F89" s="7">
        <f t="shared" si="25"/>
        <v>-2.2184952100705972</v>
      </c>
      <c r="G89" s="7">
        <f t="shared" si="26"/>
        <v>-0.3230740794417088</v>
      </c>
      <c r="H89" s="7">
        <f t="shared" si="27"/>
        <v>-1.106301108237133</v>
      </c>
      <c r="I89" s="1"/>
      <c r="J89" s="1">
        <f t="shared" si="28"/>
        <v>-1.34026513467196</v>
      </c>
      <c r="K89" s="1">
        <f t="shared" si="29"/>
        <v>-1.4548699808642573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0"/>
      <c r="B90" s="16">
        <f t="shared" si="22"/>
        <v>0</v>
      </c>
      <c r="C90" s="16">
        <f t="shared" si="23"/>
        <v>-1.97741927978604</v>
      </c>
      <c r="D90" s="16">
        <f t="shared" si="24"/>
        <v>-1.5296447273568001</v>
      </c>
      <c r="E90" s="13"/>
      <c r="F90" s="7">
        <f t="shared" si="25"/>
        <v>-1.9567790480025793</v>
      </c>
      <c r="G90" s="7">
        <f t="shared" si="26"/>
        <v>-0.2849609892031902</v>
      </c>
      <c r="H90" s="7">
        <f t="shared" si="27"/>
        <v>-1.5296447273568001</v>
      </c>
      <c r="I90" s="1"/>
      <c r="J90" s="1">
        <f t="shared" si="28"/>
        <v>-1.1821538862871783</v>
      </c>
      <c r="K90" s="1">
        <f t="shared" si="29"/>
        <v>-1.836658330866139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0"/>
      <c r="B91" s="16">
        <f t="shared" si="22"/>
        <v>0</v>
      </c>
      <c r="C91" s="16">
        <f t="shared" si="23"/>
        <v>-1.6341090521590282</v>
      </c>
      <c r="D91" s="16">
        <f t="shared" si="24"/>
        <v>-1.8920062382698222</v>
      </c>
      <c r="E91" s="13"/>
      <c r="F91" s="7">
        <f t="shared" si="25"/>
        <v>-1.6170522802640648</v>
      </c>
      <c r="G91" s="7">
        <f t="shared" si="26"/>
        <v>-0.23548740357154255</v>
      </c>
      <c r="H91" s="7">
        <f t="shared" si="27"/>
        <v>-1.8920062382698222</v>
      </c>
      <c r="I91" s="1"/>
      <c r="J91" s="1">
        <f t="shared" si="28"/>
        <v>-0.9769138929584388</v>
      </c>
      <c r="K91" s="1">
        <f t="shared" si="29"/>
        <v>-2.145224909126909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0"/>
      <c r="B92" s="16">
        <f t="shared" si="22"/>
        <v>0</v>
      </c>
      <c r="C92" s="16">
        <f t="shared" si="23"/>
        <v>-1.2256520533517465</v>
      </c>
      <c r="D92" s="16">
        <f t="shared" si="24"/>
        <v>-2.178939431033972</v>
      </c>
      <c r="E92" s="13"/>
      <c r="F92" s="7">
        <f t="shared" si="25"/>
        <v>-1.212858741014976</v>
      </c>
      <c r="G92" s="7">
        <f t="shared" si="26"/>
        <v>-0.17662567828297182</v>
      </c>
      <c r="H92" s="7">
        <f t="shared" si="27"/>
        <v>-2.178939431033972</v>
      </c>
      <c r="I92" s="1"/>
      <c r="J92" s="1">
        <f t="shared" si="28"/>
        <v>-0.7327274255475053</v>
      </c>
      <c r="K92" s="1">
        <f t="shared" si="29"/>
        <v>-2.3682681399094587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6"/>
      <c r="B93" s="16">
        <f t="shared" si="22"/>
        <v>0</v>
      </c>
      <c r="C93" s="16">
        <f t="shared" si="23"/>
        <v>-0.7683321749460463</v>
      </c>
      <c r="D93" s="16">
        <f t="shared" si="24"/>
        <v>-2.3790051847237907</v>
      </c>
      <c r="E93" s="13"/>
      <c r="F93" s="7">
        <f t="shared" si="25"/>
        <v>-0.7603123511587043</v>
      </c>
      <c r="G93" s="7">
        <f t="shared" si="26"/>
        <v>-0.11072244457581809</v>
      </c>
      <c r="H93" s="7">
        <f t="shared" si="27"/>
        <v>-2.3790051847237907</v>
      </c>
      <c r="I93" s="1"/>
      <c r="J93" s="1">
        <f t="shared" si="28"/>
        <v>-0.45932942793509485</v>
      </c>
      <c r="K93" s="1">
        <f t="shared" si="29"/>
        <v>-2.496895993456102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1"/>
      <c r="B94" s="16">
        <f t="shared" si="22"/>
        <v>0</v>
      </c>
      <c r="C94" s="16">
        <f t="shared" si="23"/>
        <v>-0.2803813173376328</v>
      </c>
      <c r="D94" s="16">
        <f t="shared" si="24"/>
        <v>-2.4842275090836616</v>
      </c>
      <c r="E94" s="13"/>
      <c r="F94" s="7">
        <f t="shared" si="25"/>
        <v>-0.27745470716610304</v>
      </c>
      <c r="G94" s="7">
        <f t="shared" si="26"/>
        <v>-0.040405056408305315</v>
      </c>
      <c r="H94" s="7">
        <f t="shared" si="27"/>
        <v>-2.4842275090836616</v>
      </c>
      <c r="I94" s="1"/>
      <c r="J94" s="1">
        <f t="shared" si="28"/>
        <v>-0.1676194155287416</v>
      </c>
      <c r="K94" s="1">
        <f t="shared" si="29"/>
        <v>-2.5259804831546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0"/>
      <c r="B95" s="16">
        <f t="shared" si="22"/>
        <v>0</v>
      </c>
      <c r="C95" s="16">
        <f t="shared" si="23"/>
        <v>0.2187474585986204</v>
      </c>
      <c r="D95" s="16">
        <f t="shared" si="24"/>
        <v>-2.4904115220896013</v>
      </c>
      <c r="E95" s="13"/>
      <c r="F95" s="7">
        <f t="shared" si="25"/>
        <v>0.21646418044225135</v>
      </c>
      <c r="G95" s="7">
        <f t="shared" si="26"/>
        <v>0.03152315385267785</v>
      </c>
      <c r="H95" s="7">
        <f t="shared" si="27"/>
        <v>-2.4904115220896013</v>
      </c>
      <c r="I95" s="1"/>
      <c r="J95" s="1">
        <f t="shared" si="28"/>
        <v>0.13077305402108902</v>
      </c>
      <c r="K95" s="1">
        <f t="shared" si="29"/>
        <v>-2.454362102182088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0"/>
      <c r="B96" s="16">
        <f t="shared" si="22"/>
        <v>0</v>
      </c>
      <c r="C96" s="16">
        <f t="shared" si="23"/>
        <v>0.7091554636580699</v>
      </c>
      <c r="D96" s="16">
        <f t="shared" si="24"/>
        <v>-2.397310686657845</v>
      </c>
      <c r="E96" s="13"/>
      <c r="F96" s="7">
        <f t="shared" si="25"/>
        <v>0.7017533242685957</v>
      </c>
      <c r="G96" s="7">
        <f t="shared" si="26"/>
        <v>0.10219463544661916</v>
      </c>
      <c r="H96" s="7">
        <f t="shared" si="27"/>
        <v>-2.397310686657845</v>
      </c>
      <c r="I96" s="1"/>
      <c r="J96" s="1">
        <f t="shared" si="28"/>
        <v>0.4239520145853347</v>
      </c>
      <c r="K96" s="1">
        <f t="shared" si="29"/>
        <v>-2.2848960493830686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0"/>
      <c r="B97" s="16">
        <f t="shared" si="22"/>
        <v>0</v>
      </c>
      <c r="C97" s="16">
        <f t="shared" si="23"/>
        <v>1.1712916782509466</v>
      </c>
      <c r="D97" s="16">
        <f t="shared" si="24"/>
        <v>-2.208636639300381</v>
      </c>
      <c r="E97" s="13"/>
      <c r="F97" s="7">
        <f t="shared" si="25"/>
        <v>1.159065777567024</v>
      </c>
      <c r="G97" s="7">
        <f t="shared" si="26"/>
        <v>0.16879193941912474</v>
      </c>
      <c r="H97" s="7">
        <f t="shared" si="27"/>
        <v>-2.208636639300381</v>
      </c>
      <c r="I97" s="1"/>
      <c r="J97" s="1">
        <f t="shared" si="28"/>
        <v>0.7002293461860092</v>
      </c>
      <c r="K97" s="1">
        <f t="shared" si="29"/>
        <v>-2.0243384015015855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0"/>
      <c r="B98" s="16">
        <f t="shared" si="22"/>
        <v>0</v>
      </c>
      <c r="C98" s="16">
        <f t="shared" si="23"/>
        <v>1.58673218985659</v>
      </c>
      <c r="D98" s="16">
        <f t="shared" si="24"/>
        <v>-1.9319112188899652</v>
      </c>
      <c r="E98" s="13"/>
      <c r="F98" s="7">
        <f t="shared" si="25"/>
        <v>1.5701699359574262</v>
      </c>
      <c r="G98" s="7">
        <f t="shared" si="26"/>
        <v>0.22866004142075633</v>
      </c>
      <c r="H98" s="7">
        <f t="shared" si="27"/>
        <v>-1.9319112188899652</v>
      </c>
      <c r="I98" s="1"/>
      <c r="J98" s="1">
        <f t="shared" si="28"/>
        <v>0.9485907434557295</v>
      </c>
      <c r="K98" s="1">
        <f t="shared" si="29"/>
        <v>-1.6830767697214684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0"/>
      <c r="B99" s="16">
        <f t="shared" si="22"/>
        <v>0</v>
      </c>
      <c r="C99" s="16">
        <f t="shared" si="23"/>
        <v>1.9389146962756283</v>
      </c>
      <c r="D99" s="16">
        <f t="shared" si="24"/>
        <v>-1.5781665946807988</v>
      </c>
      <c r="E99" s="13"/>
      <c r="F99" s="7">
        <f t="shared" si="25"/>
        <v>1.9186763739589685</v>
      </c>
      <c r="G99" s="7">
        <f t="shared" si="26"/>
        <v>0.2794121891494297</v>
      </c>
      <c r="H99" s="7">
        <f t="shared" si="27"/>
        <v>-1.5781665946807988</v>
      </c>
      <c r="I99" s="1"/>
      <c r="J99" s="1">
        <f t="shared" si="28"/>
        <v>1.159134821235063</v>
      </c>
      <c r="K99" s="1">
        <f t="shared" si="29"/>
        <v>-1.2747161783884355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1"/>
      <c r="B100" s="16">
        <f t="shared" si="22"/>
        <v>0</v>
      </c>
      <c r="C100" s="16">
        <f t="shared" si="23"/>
        <v>2.2137987923533005</v>
      </c>
      <c r="D100" s="16">
        <f t="shared" si="24"/>
        <v>-1.1615054485343876</v>
      </c>
      <c r="E100" s="13"/>
      <c r="F100" s="7">
        <f t="shared" si="25"/>
        <v>2.190691239664191</v>
      </c>
      <c r="G100" s="7">
        <f t="shared" si="26"/>
        <v>0.3190250546328662</v>
      </c>
      <c r="H100" s="7">
        <f t="shared" si="27"/>
        <v>-1.1615054485343876</v>
      </c>
      <c r="I100" s="1"/>
      <c r="J100" s="1">
        <f t="shared" si="28"/>
        <v>1.3234678515532052</v>
      </c>
      <c r="K100" s="1">
        <f t="shared" si="29"/>
        <v>-0.8155366756225717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0"/>
      <c r="B101" s="16">
        <f t="shared" si="22"/>
        <v>0</v>
      </c>
      <c r="C101" s="16">
        <f t="shared" si="23"/>
        <v>2.400425716625917</v>
      </c>
      <c r="D101" s="16">
        <f t="shared" si="24"/>
        <v>-0.6985387454973082</v>
      </c>
      <c r="E101" s="13"/>
      <c r="F101" s="7">
        <f t="shared" si="25"/>
        <v>2.375370158769973</v>
      </c>
      <c r="G101" s="7">
        <f t="shared" si="26"/>
        <v>0.3459193979298669</v>
      </c>
      <c r="H101" s="7">
        <f t="shared" si="27"/>
        <v>-0.6985387454973082</v>
      </c>
      <c r="I101" s="1"/>
      <c r="J101" s="1">
        <f t="shared" si="28"/>
        <v>1.4350383950742374</v>
      </c>
      <c r="K101" s="1">
        <f t="shared" si="29"/>
        <v>-0.32384429917443713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0"/>
      <c r="B102" s="16">
        <f t="shared" si="22"/>
        <v>0</v>
      </c>
      <c r="C102" s="16">
        <f t="shared" si="23"/>
        <v>2.5</v>
      </c>
      <c r="D102" s="16">
        <f t="shared" si="24"/>
        <v>0</v>
      </c>
      <c r="E102" s="13"/>
      <c r="F102" s="7">
        <f t="shared" si="25"/>
        <v>2.473905089332276</v>
      </c>
      <c r="G102" s="7">
        <f t="shared" si="26"/>
        <v>0.3602688010026172</v>
      </c>
      <c r="H102" s="7">
        <f t="shared" si="27"/>
        <v>0</v>
      </c>
      <c r="I102" s="1"/>
      <c r="J102" s="1">
        <f t="shared" si="28"/>
        <v>1.4945665524398666</v>
      </c>
      <c r="K102" s="1">
        <f t="shared" si="29"/>
        <v>0.3896666839395996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3">
        <f>$AA$1</f>
        <v>0</v>
      </c>
      <c r="C105" s="2"/>
      <c r="D105" s="2">
        <f>f(B105,$A$1)</f>
        <v>2.5</v>
      </c>
      <c r="E105" s="1"/>
      <c r="F105" s="7"/>
      <c r="G105" s="7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6">
        <f>B105</f>
        <v>0</v>
      </c>
      <c r="C106" s="16">
        <f>$D$105*COS(B3)</f>
        <v>2.5</v>
      </c>
      <c r="D106" s="16">
        <f>$D$105*SIN(B3)</f>
        <v>0</v>
      </c>
      <c r="E106" s="13"/>
      <c r="F106" s="7">
        <f>B106*$T$18-C106*$Q$18</f>
        <v>2.473905089332276</v>
      </c>
      <c r="G106" s="7">
        <f>B106*$Q$18+C106*$T$18</f>
        <v>0.3602688010026172</v>
      </c>
      <c r="H106" s="7">
        <f>D106</f>
        <v>0</v>
      </c>
      <c r="I106" s="1"/>
      <c r="J106" s="1">
        <f>F106*$O$9+G106*$P$9+H106*$Q$9</f>
        <v>1.4945665524398666</v>
      </c>
      <c r="K106" s="1">
        <f>F106*$O$6+G106*$P$6+H106*$Q$4</f>
        <v>0.3896666839395996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6">
        <f aca="true" t="shared" si="30" ref="B107:B137">B106</f>
        <v>0</v>
      </c>
      <c r="C107" s="16">
        <f aca="true" t="shared" si="31" ref="C107:C137">$D$105*COS(B4)</f>
        <v>2.450166444603104</v>
      </c>
      <c r="D107" s="16">
        <f aca="true" t="shared" si="32" ref="D107:D137">$D$105*SIN(B4)</f>
        <v>0.49667332698765304</v>
      </c>
      <c r="E107" s="13"/>
      <c r="F107" s="7">
        <f>B107*$T$18-C107*$Q$18</f>
        <v>2.424591694805915</v>
      </c>
      <c r="G107" s="7">
        <f>B107*$Q$18+C107*$T$18</f>
        <v>0.3530874109016023</v>
      </c>
      <c r="H107" s="7">
        <f>D107</f>
        <v>0.49667332698765304</v>
      </c>
      <c r="I107" s="1"/>
      <c r="J107" s="1">
        <f>F107*$O$9+G107*$P$9+H107*$Q$9</f>
        <v>1.464774726405723</v>
      </c>
      <c r="K107" s="1">
        <f>F107*$O$6+G107*$P$6+H107*$Q$4</f>
        <v>0.8781829296646915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6">
        <f t="shared" si="30"/>
        <v>0</v>
      </c>
      <c r="C108" s="16">
        <f t="shared" si="31"/>
        <v>2.3026524850072128</v>
      </c>
      <c r="D108" s="16">
        <f t="shared" si="32"/>
        <v>0.9735458557716263</v>
      </c>
      <c r="E108" s="13"/>
      <c r="F108" s="7">
        <f aca="true" t="shared" si="33" ref="F108:F137">B108*$T$18-C108*$Q$18</f>
        <v>2.2786174806491823</v>
      </c>
      <c r="G108" s="7">
        <f aca="true" t="shared" si="34" ref="G108:G137">B108*$Q$18+C108*$T$18</f>
        <v>0.3318295399596982</v>
      </c>
      <c r="H108" s="7">
        <f aca="true" t="shared" si="35" ref="H108:H137">D108</f>
        <v>0.9735458557716263</v>
      </c>
      <c r="I108" s="1"/>
      <c r="J108" s="1">
        <f aca="true" t="shared" si="36" ref="J108:J137">F108*$O$9+G108*$P$9+H108*$Q$9</f>
        <v>1.3765869543937286</v>
      </c>
      <c r="K108" s="1">
        <f aca="true" t="shared" si="37" ref="K108:K137">F108*$O$6+G108*$P$6+H108*$Q$4</f>
        <v>1.3316887932505403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6">
        <f t="shared" si="30"/>
        <v>0</v>
      </c>
      <c r="C109" s="16">
        <f t="shared" si="31"/>
        <v>2.0633390372741953</v>
      </c>
      <c r="D109" s="16">
        <f t="shared" si="32"/>
        <v>1.4116061834875886</v>
      </c>
      <c r="E109" s="13"/>
      <c r="F109" s="7">
        <f t="shared" si="33"/>
        <v>2.0418019781322365</v>
      </c>
      <c r="G109" s="7">
        <f t="shared" si="34"/>
        <v>0.2973426724082675</v>
      </c>
      <c r="H109" s="7">
        <f t="shared" si="35"/>
        <v>1.4116061834875886</v>
      </c>
      <c r="I109" s="1"/>
      <c r="J109" s="1">
        <f t="shared" si="36"/>
        <v>1.233519004581395</v>
      </c>
      <c r="K109" s="1">
        <f t="shared" si="37"/>
        <v>1.7321044270364883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6">
        <f t="shared" si="30"/>
        <v>0</v>
      </c>
      <c r="C110" s="16">
        <f t="shared" si="31"/>
        <v>1.7417667733679134</v>
      </c>
      <c r="D110" s="16">
        <f t="shared" si="32"/>
        <v>1.793390227248807</v>
      </c>
      <c r="E110" s="13"/>
      <c r="F110" s="7">
        <f t="shared" si="33"/>
        <v>1.7235862740258954</v>
      </c>
      <c r="G110" s="7">
        <f t="shared" si="34"/>
        <v>0.2510016908269822</v>
      </c>
      <c r="H110" s="7">
        <f t="shared" si="35"/>
        <v>1.793390227248807</v>
      </c>
      <c r="I110" s="1"/>
      <c r="J110" s="1">
        <f t="shared" si="36"/>
        <v>1.0412745446507172</v>
      </c>
      <c r="K110" s="1">
        <f t="shared" si="37"/>
        <v>2.0634665232880907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6">
        <f t="shared" si="30"/>
        <v>0</v>
      </c>
      <c r="C111" s="16">
        <f t="shared" si="31"/>
        <v>1.3507557646703494</v>
      </c>
      <c r="D111" s="16">
        <f t="shared" si="32"/>
        <v>2.1036774620197414</v>
      </c>
      <c r="E111" s="13"/>
      <c r="F111" s="7">
        <f t="shared" si="33"/>
        <v>1.3366566242651552</v>
      </c>
      <c r="G111" s="7">
        <f t="shared" si="34"/>
        <v>0.19465406391406406</v>
      </c>
      <c r="H111" s="7">
        <f t="shared" si="35"/>
        <v>2.1036774620197414</v>
      </c>
      <c r="I111" s="1"/>
      <c r="J111" s="1">
        <f t="shared" si="36"/>
        <v>0.8075177545566561</v>
      </c>
      <c r="K111" s="1">
        <f t="shared" si="37"/>
        <v>2.3125647209013596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6">
        <f t="shared" si="30"/>
        <v>0</v>
      </c>
      <c r="C112" s="16">
        <f t="shared" si="31"/>
        <v>0.905894386191684</v>
      </c>
      <c r="D112" s="16">
        <f t="shared" si="32"/>
        <v>2.3300977149180655</v>
      </c>
      <c r="E112" s="13"/>
      <c r="F112" s="7">
        <f t="shared" si="33"/>
        <v>0.8964386929588583</v>
      </c>
      <c r="G112" s="7">
        <f t="shared" si="34"/>
        <v>0.13054619373931195</v>
      </c>
      <c r="H112" s="7">
        <f t="shared" si="35"/>
        <v>2.3300977149180655</v>
      </c>
      <c r="I112" s="1"/>
      <c r="J112" s="1">
        <f t="shared" si="36"/>
        <v>0.5415677798580538</v>
      </c>
      <c r="K112" s="1">
        <f t="shared" si="37"/>
        <v>2.4694682608122718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6">
        <f t="shared" si="30"/>
        <v>0</v>
      </c>
      <c r="C113" s="16">
        <f t="shared" si="31"/>
        <v>0.4249178572506026</v>
      </c>
      <c r="D113" s="16">
        <f t="shared" si="32"/>
        <v>2.4636243249711502</v>
      </c>
      <c r="E113" s="13"/>
      <c r="F113" s="7">
        <f t="shared" si="33"/>
        <v>0.42048257984017257</v>
      </c>
      <c r="G113" s="7">
        <f t="shared" si="34"/>
        <v>0.06123385878251034</v>
      </c>
      <c r="H113" s="7">
        <f t="shared" si="35"/>
        <v>2.4636243249711502</v>
      </c>
      <c r="I113" s="1"/>
      <c r="J113" s="1">
        <f t="shared" si="36"/>
        <v>0.25402720679246743</v>
      </c>
      <c r="K113" s="1">
        <f t="shared" si="37"/>
        <v>2.527921894022333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6">
        <f t="shared" si="30"/>
        <v>0</v>
      </c>
      <c r="C114" s="16">
        <f t="shared" si="31"/>
        <v>-0.07299880575322149</v>
      </c>
      <c r="D114" s="16">
        <f t="shared" si="32"/>
        <v>2.498934007603763</v>
      </c>
      <c r="E114" s="13"/>
      <c r="F114" s="7">
        <f t="shared" si="33"/>
        <v>-0.07223684682722915</v>
      </c>
      <c r="G114" s="7">
        <f t="shared" si="34"/>
        <v>-0.010519676889334424</v>
      </c>
      <c r="H114" s="7">
        <f t="shared" si="35"/>
        <v>2.498934007603763</v>
      </c>
      <c r="I114" s="1"/>
      <c r="J114" s="1">
        <f t="shared" si="36"/>
        <v>-0.0436406293787279</v>
      </c>
      <c r="K114" s="1">
        <f t="shared" si="37"/>
        <v>2.485595258636564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6">
        <f t="shared" si="30"/>
        <v>0</v>
      </c>
      <c r="C115" s="16">
        <f t="shared" si="31"/>
        <v>-0.5680052367327172</v>
      </c>
      <c r="D115" s="16">
        <f t="shared" si="32"/>
        <v>2.4346190771954883</v>
      </c>
      <c r="E115" s="13"/>
      <c r="F115" s="7">
        <f t="shared" si="33"/>
        <v>-0.5620764183681813</v>
      </c>
      <c r="G115" s="7">
        <f t="shared" si="34"/>
        <v>-0.0818538262403615</v>
      </c>
      <c r="H115" s="7">
        <f t="shared" si="35"/>
        <v>2.4346190771954883</v>
      </c>
      <c r="I115" s="1"/>
      <c r="J115" s="1">
        <f t="shared" si="36"/>
        <v>-0.339568651372563</v>
      </c>
      <c r="K115" s="1">
        <f t="shared" si="37"/>
        <v>2.3441757840383732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6">
        <f t="shared" si="30"/>
        <v>0</v>
      </c>
      <c r="C116" s="16">
        <f t="shared" si="31"/>
        <v>-1.0403670913678555</v>
      </c>
      <c r="D116" s="16">
        <f t="shared" si="32"/>
        <v>2.2732435670642044</v>
      </c>
      <c r="E116" s="13"/>
      <c r="F116" s="7">
        <f t="shared" si="33"/>
        <v>-1.029507776843502</v>
      </c>
      <c r="G116" s="7">
        <f t="shared" si="34"/>
        <v>-0.14992472184387104</v>
      </c>
      <c r="H116" s="7">
        <f t="shared" si="35"/>
        <v>2.2732435670642044</v>
      </c>
      <c r="I116" s="1"/>
      <c r="J116" s="1">
        <f t="shared" si="36"/>
        <v>-0.621959142807019</v>
      </c>
      <c r="K116" s="1">
        <f t="shared" si="37"/>
        <v>2.1093014184050314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6">
        <f t="shared" si="30"/>
        <v>0</v>
      </c>
      <c r="C117" s="16">
        <f t="shared" si="31"/>
        <v>-1.4712527931383637</v>
      </c>
      <c r="D117" s="16">
        <f t="shared" si="32"/>
        <v>2.0212410095489757</v>
      </c>
      <c r="E117" s="13"/>
      <c r="F117" s="7">
        <f t="shared" si="33"/>
        <v>-1.4558959090557297</v>
      </c>
      <c r="G117" s="7">
        <f t="shared" si="34"/>
        <v>-0.21201859190228395</v>
      </c>
      <c r="H117" s="7">
        <f t="shared" si="35"/>
        <v>2.0212410095489757</v>
      </c>
      <c r="I117" s="1"/>
      <c r="J117" s="1">
        <f t="shared" si="36"/>
        <v>-0.8795540859233314</v>
      </c>
      <c r="K117" s="1">
        <f t="shared" si="37"/>
        <v>1.7903358615054195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6">
        <f t="shared" si="30"/>
        <v>0</v>
      </c>
      <c r="C118" s="16">
        <f t="shared" si="31"/>
        <v>-1.8434842888531136</v>
      </c>
      <c r="D118" s="16">
        <f t="shared" si="32"/>
        <v>1.6886579513778774</v>
      </c>
      <c r="E118" s="13"/>
      <c r="F118" s="7">
        <f t="shared" si="33"/>
        <v>-1.8242420657191238</v>
      </c>
      <c r="G118" s="7">
        <f t="shared" si="34"/>
        <v>-0.2656599497649095</v>
      </c>
      <c r="H118" s="7">
        <f t="shared" si="35"/>
        <v>1.6886579513778774</v>
      </c>
      <c r="I118" s="1"/>
      <c r="J118" s="1">
        <f t="shared" si="36"/>
        <v>-1.1020839832273028</v>
      </c>
      <c r="K118" s="1">
        <f t="shared" si="37"/>
        <v>1.3999952635391033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6">
        <f t="shared" si="30"/>
        <v>0</v>
      </c>
      <c r="C119" s="16">
        <f t="shared" si="31"/>
        <v>-2.1422218834223683</v>
      </c>
      <c r="D119" s="16">
        <f t="shared" si="32"/>
        <v>1.2887534295536605</v>
      </c>
      <c r="E119" s="13"/>
      <c r="F119" s="7">
        <f t="shared" si="33"/>
        <v>-2.1198614479510285</v>
      </c>
      <c r="G119" s="7">
        <f t="shared" si="34"/>
        <v>-0.308710283768858</v>
      </c>
      <c r="H119" s="7">
        <f t="shared" si="35"/>
        <v>1.2887534295536605</v>
      </c>
      <c r="I119" s="1"/>
      <c r="J119" s="1">
        <f t="shared" si="36"/>
        <v>-1.2806772699471227</v>
      </c>
      <c r="K119" s="1">
        <f t="shared" si="37"/>
        <v>0.9538412723560128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6">
        <f t="shared" si="30"/>
        <v>0</v>
      </c>
      <c r="C120" s="16">
        <f t="shared" si="31"/>
        <v>-2.355555851671646</v>
      </c>
      <c r="D120" s="16">
        <f t="shared" si="32"/>
        <v>0.8374703753897617</v>
      </c>
      <c r="E120" s="13"/>
      <c r="F120" s="7">
        <f t="shared" si="33"/>
        <v>-2.3309686438627635</v>
      </c>
      <c r="G120" s="7">
        <f t="shared" si="34"/>
        <v>-0.33945331295057707</v>
      </c>
      <c r="H120" s="7">
        <f t="shared" si="35"/>
        <v>0.8374703753897617</v>
      </c>
      <c r="I120" s="1"/>
      <c r="J120" s="1">
        <f t="shared" si="36"/>
        <v>-1.4082139953249782</v>
      </c>
      <c r="K120" s="1">
        <f t="shared" si="37"/>
        <v>0.46966063966428295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6">
        <f t="shared" si="30"/>
        <v>0</v>
      </c>
      <c r="C121" s="16">
        <f t="shared" si="31"/>
        <v>-2.474981241501114</v>
      </c>
      <c r="D121" s="16">
        <f t="shared" si="32"/>
        <v>0.35280002014966694</v>
      </c>
      <c r="E121" s="13"/>
      <c r="F121" s="7">
        <f t="shared" si="33"/>
        <v>-2.449147475740608</v>
      </c>
      <c r="G121" s="7">
        <f t="shared" si="34"/>
        <v>-0.3566634097518301</v>
      </c>
      <c r="H121" s="7">
        <f t="shared" si="35"/>
        <v>0.35280002014966694</v>
      </c>
      <c r="I121" s="1"/>
      <c r="J121" s="1">
        <f t="shared" si="36"/>
        <v>-1.4796096725854644</v>
      </c>
      <c r="K121" s="1">
        <f t="shared" si="37"/>
        <v>-0.033243880631008194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6">
        <f t="shared" si="30"/>
        <v>0</v>
      </c>
      <c r="C122" s="16">
        <f t="shared" si="31"/>
        <v>-2.4957369394868825</v>
      </c>
      <c r="D122" s="16">
        <f t="shared" si="32"/>
        <v>-0.14593535856895132</v>
      </c>
      <c r="E122" s="13"/>
      <c r="F122" s="7">
        <f t="shared" si="33"/>
        <v>-2.469686526492463</v>
      </c>
      <c r="G122" s="7">
        <f t="shared" si="34"/>
        <v>-0.3596544619227522</v>
      </c>
      <c r="H122" s="7">
        <f t="shared" si="35"/>
        <v>-0.14593535856895132</v>
      </c>
      <c r="I122" s="1"/>
      <c r="J122" s="1">
        <f t="shared" si="36"/>
        <v>-1.4920179813782934</v>
      </c>
      <c r="K122" s="1">
        <f t="shared" si="37"/>
        <v>-0.5348230723126728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6">
        <f t="shared" si="30"/>
        <v>0</v>
      </c>
      <c r="C123" s="16">
        <f t="shared" si="31"/>
        <v>-2.416995481448652</v>
      </c>
      <c r="D123" s="16">
        <f t="shared" si="32"/>
        <v>-0.6388527550670803</v>
      </c>
      <c r="E123" s="13"/>
      <c r="F123" s="7">
        <f t="shared" si="33"/>
        <v>-2.391766968979574</v>
      </c>
      <c r="G123" s="7">
        <f t="shared" si="34"/>
        <v>-0.34830722565209976</v>
      </c>
      <c r="H123" s="7">
        <f t="shared" si="35"/>
        <v>-0.6388527550670803</v>
      </c>
      <c r="I123" s="1"/>
      <c r="J123" s="1">
        <f t="shared" si="36"/>
        <v>-1.444944241588579</v>
      </c>
      <c r="K123" s="1">
        <f t="shared" si="37"/>
        <v>-1.0150805558330322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6">
        <f t="shared" si="30"/>
        <v>0</v>
      </c>
      <c r="C124" s="16">
        <f t="shared" si="31"/>
        <v>-2.2418960408353663</v>
      </c>
      <c r="D124" s="16">
        <f t="shared" si="32"/>
        <v>-1.106301108237133</v>
      </c>
      <c r="E124" s="13"/>
      <c r="F124" s="7">
        <f t="shared" si="33"/>
        <v>-2.2184952100705972</v>
      </c>
      <c r="G124" s="7">
        <f t="shared" si="34"/>
        <v>-0.3230740794417088</v>
      </c>
      <c r="H124" s="7">
        <f t="shared" si="35"/>
        <v>-1.106301108237133</v>
      </c>
      <c r="I124" s="1"/>
      <c r="J124" s="1">
        <f t="shared" si="36"/>
        <v>-1.34026513467196</v>
      </c>
      <c r="K124" s="1">
        <f t="shared" si="37"/>
        <v>-1.4548699808642573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6">
        <f t="shared" si="30"/>
        <v>0</v>
      </c>
      <c r="C125" s="16">
        <f t="shared" si="31"/>
        <v>-1.97741927978604</v>
      </c>
      <c r="D125" s="16">
        <f t="shared" si="32"/>
        <v>-1.5296447273568001</v>
      </c>
      <c r="E125" s="13"/>
      <c r="F125" s="7">
        <f t="shared" si="33"/>
        <v>-1.9567790480025793</v>
      </c>
      <c r="G125" s="7">
        <f t="shared" si="34"/>
        <v>-0.2849609892031902</v>
      </c>
      <c r="H125" s="7">
        <f t="shared" si="35"/>
        <v>-1.5296447273568001</v>
      </c>
      <c r="I125" s="1"/>
      <c r="J125" s="1">
        <f t="shared" si="36"/>
        <v>-1.1821538862871783</v>
      </c>
      <c r="K125" s="1">
        <f t="shared" si="37"/>
        <v>-1.836658330866139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6">
        <f t="shared" si="30"/>
        <v>0</v>
      </c>
      <c r="C126" s="16">
        <f t="shared" si="31"/>
        <v>-1.6341090521590282</v>
      </c>
      <c r="D126" s="16">
        <f t="shared" si="32"/>
        <v>-1.8920062382698222</v>
      </c>
      <c r="E126" s="13"/>
      <c r="F126" s="7">
        <f t="shared" si="33"/>
        <v>-1.6170522802640648</v>
      </c>
      <c r="G126" s="7">
        <f t="shared" si="34"/>
        <v>-0.23548740357154255</v>
      </c>
      <c r="H126" s="7">
        <f t="shared" si="35"/>
        <v>-1.8920062382698222</v>
      </c>
      <c r="I126" s="1"/>
      <c r="J126" s="1">
        <f t="shared" si="36"/>
        <v>-0.9769138929584388</v>
      </c>
      <c r="K126" s="1">
        <f t="shared" si="37"/>
        <v>-2.145224909126909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6">
        <f t="shared" si="30"/>
        <v>0</v>
      </c>
      <c r="C127" s="16">
        <f t="shared" si="31"/>
        <v>-1.2256520533517465</v>
      </c>
      <c r="D127" s="16">
        <f t="shared" si="32"/>
        <v>-2.178939431033972</v>
      </c>
      <c r="E127" s="13"/>
      <c r="F127" s="7">
        <f t="shared" si="33"/>
        <v>-1.212858741014976</v>
      </c>
      <c r="G127" s="7">
        <f t="shared" si="34"/>
        <v>-0.17662567828297182</v>
      </c>
      <c r="H127" s="7">
        <f t="shared" si="35"/>
        <v>-2.178939431033972</v>
      </c>
      <c r="I127" s="1"/>
      <c r="J127" s="1">
        <f t="shared" si="36"/>
        <v>-0.7327274255475053</v>
      </c>
      <c r="K127" s="1">
        <f t="shared" si="37"/>
        <v>-2.3682681399094587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6">
        <f t="shared" si="30"/>
        <v>0</v>
      </c>
      <c r="C128" s="16">
        <f t="shared" si="31"/>
        <v>-0.7683321749460463</v>
      </c>
      <c r="D128" s="16">
        <f t="shared" si="32"/>
        <v>-2.3790051847237907</v>
      </c>
      <c r="E128" s="13"/>
      <c r="F128" s="7">
        <f t="shared" si="33"/>
        <v>-0.7603123511587043</v>
      </c>
      <c r="G128" s="7">
        <f t="shared" si="34"/>
        <v>-0.11072244457581809</v>
      </c>
      <c r="H128" s="7">
        <f t="shared" si="35"/>
        <v>-2.3790051847237907</v>
      </c>
      <c r="I128" s="1"/>
      <c r="J128" s="1">
        <f t="shared" si="36"/>
        <v>-0.45932942793509485</v>
      </c>
      <c r="K128" s="1">
        <f t="shared" si="37"/>
        <v>-2.496895993456102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6">
        <f t="shared" si="30"/>
        <v>0</v>
      </c>
      <c r="C129" s="16">
        <f t="shared" si="31"/>
        <v>-0.2803813173376328</v>
      </c>
      <c r="D129" s="16">
        <f t="shared" si="32"/>
        <v>-2.4842275090836616</v>
      </c>
      <c r="E129" s="13"/>
      <c r="F129" s="7">
        <f t="shared" si="33"/>
        <v>-0.27745470716610304</v>
      </c>
      <c r="G129" s="7">
        <f t="shared" si="34"/>
        <v>-0.040405056408305315</v>
      </c>
      <c r="H129" s="7">
        <f t="shared" si="35"/>
        <v>-2.4842275090836616</v>
      </c>
      <c r="I129" s="1"/>
      <c r="J129" s="1">
        <f t="shared" si="36"/>
        <v>-0.1676194155287416</v>
      </c>
      <c r="K129" s="1">
        <f t="shared" si="37"/>
        <v>-2.5259804831546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6">
        <f t="shared" si="30"/>
        <v>0</v>
      </c>
      <c r="C130" s="16">
        <f t="shared" si="31"/>
        <v>0.2187474585986204</v>
      </c>
      <c r="D130" s="16">
        <f t="shared" si="32"/>
        <v>-2.4904115220896013</v>
      </c>
      <c r="E130" s="13"/>
      <c r="F130" s="7">
        <f t="shared" si="33"/>
        <v>0.21646418044225135</v>
      </c>
      <c r="G130" s="7">
        <f t="shared" si="34"/>
        <v>0.03152315385267785</v>
      </c>
      <c r="H130" s="7">
        <f t="shared" si="35"/>
        <v>-2.4904115220896013</v>
      </c>
      <c r="I130" s="1"/>
      <c r="J130" s="1">
        <f t="shared" si="36"/>
        <v>0.13077305402108902</v>
      </c>
      <c r="K130" s="1">
        <f t="shared" si="37"/>
        <v>-2.454362102182088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6">
        <f t="shared" si="30"/>
        <v>0</v>
      </c>
      <c r="C131" s="16">
        <f t="shared" si="31"/>
        <v>0.7091554636580699</v>
      </c>
      <c r="D131" s="16">
        <f t="shared" si="32"/>
        <v>-2.397310686657845</v>
      </c>
      <c r="E131" s="13"/>
      <c r="F131" s="7">
        <f t="shared" si="33"/>
        <v>0.7017533242685957</v>
      </c>
      <c r="G131" s="7">
        <f t="shared" si="34"/>
        <v>0.10219463544661916</v>
      </c>
      <c r="H131" s="7">
        <f t="shared" si="35"/>
        <v>-2.397310686657845</v>
      </c>
      <c r="I131" s="1"/>
      <c r="J131" s="1">
        <f t="shared" si="36"/>
        <v>0.4239520145853347</v>
      </c>
      <c r="K131" s="1">
        <f t="shared" si="37"/>
        <v>-2.2848960493830686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6">
        <f t="shared" si="30"/>
        <v>0</v>
      </c>
      <c r="C132" s="16">
        <f t="shared" si="31"/>
        <v>1.1712916782509466</v>
      </c>
      <c r="D132" s="16">
        <f t="shared" si="32"/>
        <v>-2.208636639300381</v>
      </c>
      <c r="E132" s="13"/>
      <c r="F132" s="7">
        <f t="shared" si="33"/>
        <v>1.159065777567024</v>
      </c>
      <c r="G132" s="7">
        <f t="shared" si="34"/>
        <v>0.16879193941912474</v>
      </c>
      <c r="H132" s="7">
        <f t="shared" si="35"/>
        <v>-2.208636639300381</v>
      </c>
      <c r="I132" s="1"/>
      <c r="J132" s="1">
        <f t="shared" si="36"/>
        <v>0.7002293461860092</v>
      </c>
      <c r="K132" s="1">
        <f t="shared" si="37"/>
        <v>-2.0243384015015855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6">
        <f t="shared" si="30"/>
        <v>0</v>
      </c>
      <c r="C133" s="16">
        <f t="shared" si="31"/>
        <v>1.58673218985659</v>
      </c>
      <c r="D133" s="16">
        <f t="shared" si="32"/>
        <v>-1.9319112188899652</v>
      </c>
      <c r="E133" s="13"/>
      <c r="F133" s="7">
        <f t="shared" si="33"/>
        <v>1.5701699359574262</v>
      </c>
      <c r="G133" s="7">
        <f t="shared" si="34"/>
        <v>0.22866004142075633</v>
      </c>
      <c r="H133" s="7">
        <f t="shared" si="35"/>
        <v>-1.9319112188899652</v>
      </c>
      <c r="I133" s="1"/>
      <c r="J133" s="1">
        <f t="shared" si="36"/>
        <v>0.9485907434557295</v>
      </c>
      <c r="K133" s="1">
        <f t="shared" si="37"/>
        <v>-1.6830767697214684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6">
        <f t="shared" si="30"/>
        <v>0</v>
      </c>
      <c r="C134" s="16">
        <f t="shared" si="31"/>
        <v>1.9389146962756283</v>
      </c>
      <c r="D134" s="16">
        <f t="shared" si="32"/>
        <v>-1.5781665946807988</v>
      </c>
      <c r="E134" s="13"/>
      <c r="F134" s="7">
        <f t="shared" si="33"/>
        <v>1.9186763739589685</v>
      </c>
      <c r="G134" s="7">
        <f t="shared" si="34"/>
        <v>0.2794121891494297</v>
      </c>
      <c r="H134" s="7">
        <f t="shared" si="35"/>
        <v>-1.5781665946807988</v>
      </c>
      <c r="I134" s="1"/>
      <c r="J134" s="1">
        <f t="shared" si="36"/>
        <v>1.159134821235063</v>
      </c>
      <c r="K134" s="1">
        <f t="shared" si="37"/>
        <v>-1.2747161783884355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6">
        <f t="shared" si="30"/>
        <v>0</v>
      </c>
      <c r="C135" s="16">
        <f t="shared" si="31"/>
        <v>2.2137987923533005</v>
      </c>
      <c r="D135" s="16">
        <f t="shared" si="32"/>
        <v>-1.1615054485343876</v>
      </c>
      <c r="E135" s="13"/>
      <c r="F135" s="7">
        <f t="shared" si="33"/>
        <v>2.190691239664191</v>
      </c>
      <c r="G135" s="7">
        <f t="shared" si="34"/>
        <v>0.3190250546328662</v>
      </c>
      <c r="H135" s="7">
        <f t="shared" si="35"/>
        <v>-1.1615054485343876</v>
      </c>
      <c r="I135" s="1"/>
      <c r="J135" s="1">
        <f t="shared" si="36"/>
        <v>1.3234678515532052</v>
      </c>
      <c r="K135" s="1">
        <f t="shared" si="37"/>
        <v>-0.8155366756225717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6">
        <f t="shared" si="30"/>
        <v>0</v>
      </c>
      <c r="C136" s="16">
        <f t="shared" si="31"/>
        <v>2.400425716625917</v>
      </c>
      <c r="D136" s="16">
        <f t="shared" si="32"/>
        <v>-0.6985387454973082</v>
      </c>
      <c r="E136" s="13"/>
      <c r="F136" s="7">
        <f t="shared" si="33"/>
        <v>2.375370158769973</v>
      </c>
      <c r="G136" s="7">
        <f t="shared" si="34"/>
        <v>0.3459193979298669</v>
      </c>
      <c r="H136" s="7">
        <f t="shared" si="35"/>
        <v>-0.6985387454973082</v>
      </c>
      <c r="I136" s="1"/>
      <c r="J136" s="1">
        <f t="shared" si="36"/>
        <v>1.4350383950742374</v>
      </c>
      <c r="K136" s="1">
        <f t="shared" si="37"/>
        <v>-0.32384429917443713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6">
        <f t="shared" si="30"/>
        <v>0</v>
      </c>
      <c r="C137" s="16">
        <f t="shared" si="31"/>
        <v>2.5</v>
      </c>
      <c r="D137" s="16">
        <f t="shared" si="32"/>
        <v>0</v>
      </c>
      <c r="E137" s="13"/>
      <c r="F137" s="7">
        <f t="shared" si="33"/>
        <v>2.473905089332276</v>
      </c>
      <c r="G137" s="7">
        <f t="shared" si="34"/>
        <v>0.3602688010026172</v>
      </c>
      <c r="H137" s="7">
        <f t="shared" si="35"/>
        <v>0</v>
      </c>
      <c r="I137" s="1"/>
      <c r="J137" s="1">
        <f t="shared" si="36"/>
        <v>1.4945665524398666</v>
      </c>
      <c r="K137" s="1">
        <f t="shared" si="37"/>
        <v>0.3896666839395996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3">
        <f>$AA$1+$AB$1</f>
        <v>0.58</v>
      </c>
      <c r="C140" s="2"/>
      <c r="D140" s="2">
        <f>f(B140,$A$1)</f>
        <v>2.1007422441460784</v>
      </c>
      <c r="E140" s="1"/>
      <c r="F140" s="7"/>
      <c r="G140" s="7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6">
        <f>B140</f>
        <v>0.58</v>
      </c>
      <c r="C141" s="16">
        <f>$D$105*COS(B3)</f>
        <v>2.5</v>
      </c>
      <c r="D141" s="16">
        <f>$D$105*SIN(B3)</f>
        <v>0</v>
      </c>
      <c r="E141" s="13"/>
      <c r="F141" s="7">
        <f>B141*$T$18-C141*$Q$18</f>
        <v>2.5574874511648833</v>
      </c>
      <c r="G141" s="7">
        <f>B141*$Q$18+C141*$T$18</f>
        <v>-0.21367717972247086</v>
      </c>
      <c r="H141" s="7">
        <f>D141</f>
        <v>0</v>
      </c>
      <c r="I141" s="1"/>
      <c r="J141" s="1">
        <f>F141*$O$9+G141*$P$9+H141*$Q$9</f>
        <v>1.9595093022847643</v>
      </c>
      <c r="K141" s="1">
        <f>F141*$O$6+G141*$P$6+H141*$Q$4</f>
        <v>0.32224726202266274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6">
        <f aca="true" t="shared" si="38" ref="B142:B172">B141</f>
        <v>0.58</v>
      </c>
      <c r="C142" s="16">
        <f aca="true" t="shared" si="39" ref="C142:C172">$D$105*COS(B4)</f>
        <v>2.450166444603104</v>
      </c>
      <c r="D142" s="16">
        <f aca="true" t="shared" si="40" ref="D142:D172">$D$105*SIN(B4)</f>
        <v>0.49667332698765304</v>
      </c>
      <c r="E142" s="13"/>
      <c r="F142" s="7">
        <f>B142*$T$18-C142*$Q$18</f>
        <v>2.508174056638522</v>
      </c>
      <c r="G142" s="7">
        <f>B142*$Q$18+C142*$T$18</f>
        <v>-0.22085856982348578</v>
      </c>
      <c r="H142" s="7">
        <f>D142</f>
        <v>0.49667332698765304</v>
      </c>
      <c r="I142" s="1"/>
      <c r="J142" s="1">
        <f>F142*$O$9+G142*$P$9+H142*$Q$9</f>
        <v>1.9297174762506202</v>
      </c>
      <c r="K142" s="1">
        <f>F142*$O$6+G142*$P$6+H142*$Q$4</f>
        <v>0.8107635077477545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6">
        <f t="shared" si="38"/>
        <v>0.58</v>
      </c>
      <c r="C143" s="16">
        <f t="shared" si="39"/>
        <v>2.3026524850072128</v>
      </c>
      <c r="D143" s="16">
        <f t="shared" si="40"/>
        <v>0.9735458557716263</v>
      </c>
      <c r="E143" s="13"/>
      <c r="F143" s="7">
        <f aca="true" t="shared" si="41" ref="F143:F172">B143*$T$18-C143*$Q$18</f>
        <v>2.3621998424817896</v>
      </c>
      <c r="G143" s="7">
        <f aca="true" t="shared" si="42" ref="G143:G172">B143*$Q$18+C143*$T$18</f>
        <v>-0.24211644076538985</v>
      </c>
      <c r="H143" s="7">
        <f aca="true" t="shared" si="43" ref="H143:H172">D143</f>
        <v>0.9735458557716263</v>
      </c>
      <c r="I143" s="1"/>
      <c r="J143" s="1">
        <f aca="true" t="shared" si="44" ref="J143:J172">F143*$O$9+G143*$P$9+H143*$Q$9</f>
        <v>1.8415297042386263</v>
      </c>
      <c r="K143" s="1">
        <f aca="true" t="shared" si="45" ref="K143:K172">F143*$O$6+G143*$P$6+H143*$Q$4</f>
        <v>1.2642693713336035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6">
        <f t="shared" si="38"/>
        <v>0.58</v>
      </c>
      <c r="C144" s="16">
        <f t="shared" si="39"/>
        <v>2.0633390372741953</v>
      </c>
      <c r="D144" s="16">
        <f t="shared" si="40"/>
        <v>1.4116061834875886</v>
      </c>
      <c r="E144" s="13"/>
      <c r="F144" s="7">
        <f t="shared" si="41"/>
        <v>2.1253843399648438</v>
      </c>
      <c r="G144" s="7">
        <f t="shared" si="42"/>
        <v>-0.27660330831682056</v>
      </c>
      <c r="H144" s="7">
        <f t="shared" si="43"/>
        <v>1.4116061834875886</v>
      </c>
      <c r="I144" s="1"/>
      <c r="J144" s="1">
        <f t="shared" si="44"/>
        <v>1.6984617544262928</v>
      </c>
      <c r="K144" s="1">
        <f t="shared" si="45"/>
        <v>1.6646850051195514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6">
        <f t="shared" si="38"/>
        <v>0.58</v>
      </c>
      <c r="C145" s="16">
        <f t="shared" si="39"/>
        <v>1.7417667733679134</v>
      </c>
      <c r="D145" s="16">
        <f t="shared" si="40"/>
        <v>1.793390227248807</v>
      </c>
      <c r="E145" s="13"/>
      <c r="F145" s="7">
        <f t="shared" si="41"/>
        <v>1.8071686358585026</v>
      </c>
      <c r="G145" s="7">
        <f t="shared" si="42"/>
        <v>-0.32294428989810586</v>
      </c>
      <c r="H145" s="7">
        <f t="shared" si="43"/>
        <v>1.793390227248807</v>
      </c>
      <c r="I145" s="1"/>
      <c r="J145" s="1">
        <f t="shared" si="44"/>
        <v>1.506217294495615</v>
      </c>
      <c r="K145" s="1">
        <f t="shared" si="45"/>
        <v>1.9960471013711538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6">
        <f t="shared" si="38"/>
        <v>0.58</v>
      </c>
      <c r="C146" s="16">
        <f t="shared" si="39"/>
        <v>1.3507557646703494</v>
      </c>
      <c r="D146" s="16">
        <f t="shared" si="40"/>
        <v>2.1036774620197414</v>
      </c>
      <c r="E146" s="13"/>
      <c r="F146" s="7">
        <f t="shared" si="41"/>
        <v>1.4202389860977624</v>
      </c>
      <c r="G146" s="7">
        <f t="shared" si="42"/>
        <v>-0.37929191681102403</v>
      </c>
      <c r="H146" s="7">
        <f t="shared" si="43"/>
        <v>2.1036774620197414</v>
      </c>
      <c r="I146" s="1"/>
      <c r="J146" s="1">
        <f t="shared" si="44"/>
        <v>1.2724605044015536</v>
      </c>
      <c r="K146" s="1">
        <f t="shared" si="45"/>
        <v>2.245145298984423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6">
        <f t="shared" si="38"/>
        <v>0.58</v>
      </c>
      <c r="C147" s="16">
        <f t="shared" si="39"/>
        <v>0.905894386191684</v>
      </c>
      <c r="D147" s="16">
        <f t="shared" si="40"/>
        <v>2.3300977149180655</v>
      </c>
      <c r="E147" s="13"/>
      <c r="F147" s="7">
        <f t="shared" si="41"/>
        <v>0.9800210547914654</v>
      </c>
      <c r="G147" s="7">
        <f t="shared" si="42"/>
        <v>-0.4433997869857761</v>
      </c>
      <c r="H147" s="7">
        <f t="shared" si="43"/>
        <v>2.3300977149180655</v>
      </c>
      <c r="I147" s="1"/>
      <c r="J147" s="1">
        <f t="shared" si="44"/>
        <v>1.0065105297029513</v>
      </c>
      <c r="K147" s="1">
        <f t="shared" si="45"/>
        <v>2.402048838895335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6">
        <f t="shared" si="38"/>
        <v>0.58</v>
      </c>
      <c r="C148" s="16">
        <f t="shared" si="39"/>
        <v>0.4249178572506026</v>
      </c>
      <c r="D148" s="16">
        <f t="shared" si="40"/>
        <v>2.4636243249711502</v>
      </c>
      <c r="E148" s="13"/>
      <c r="F148" s="7">
        <f t="shared" si="41"/>
        <v>0.5040649416727797</v>
      </c>
      <c r="G148" s="7">
        <f t="shared" si="42"/>
        <v>-0.5127121219425778</v>
      </c>
      <c r="H148" s="7">
        <f t="shared" si="43"/>
        <v>2.4636243249711502</v>
      </c>
      <c r="I148" s="1"/>
      <c r="J148" s="1">
        <f t="shared" si="44"/>
        <v>0.718969956637365</v>
      </c>
      <c r="K148" s="1">
        <f t="shared" si="45"/>
        <v>2.460502472105396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6">
        <f t="shared" si="38"/>
        <v>0.58</v>
      </c>
      <c r="C149" s="16">
        <f t="shared" si="39"/>
        <v>-0.07299880575322149</v>
      </c>
      <c r="D149" s="16">
        <f t="shared" si="40"/>
        <v>2.498934007603763</v>
      </c>
      <c r="E149" s="13"/>
      <c r="F149" s="7">
        <f t="shared" si="41"/>
        <v>0.011345515005378032</v>
      </c>
      <c r="G149" s="7">
        <f t="shared" si="42"/>
        <v>-0.5844656576144225</v>
      </c>
      <c r="H149" s="7">
        <f t="shared" si="43"/>
        <v>2.498934007603763</v>
      </c>
      <c r="I149" s="1"/>
      <c r="J149" s="1">
        <f t="shared" si="44"/>
        <v>0.4213021204661696</v>
      </c>
      <c r="K149" s="1">
        <f t="shared" si="45"/>
        <v>2.4181758367196275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6">
        <f t="shared" si="38"/>
        <v>0.58</v>
      </c>
      <c r="C150" s="16">
        <f t="shared" si="39"/>
        <v>-0.5680052367327172</v>
      </c>
      <c r="D150" s="16">
        <f t="shared" si="40"/>
        <v>2.4346190771954883</v>
      </c>
      <c r="E150" s="13"/>
      <c r="F150" s="7">
        <f t="shared" si="41"/>
        <v>-0.47849405653557414</v>
      </c>
      <c r="G150" s="7">
        <f t="shared" si="42"/>
        <v>-0.6557998069654496</v>
      </c>
      <c r="H150" s="7">
        <f t="shared" si="43"/>
        <v>2.4346190771954883</v>
      </c>
      <c r="I150" s="1"/>
      <c r="J150" s="1">
        <f t="shared" si="44"/>
        <v>0.12537409847233455</v>
      </c>
      <c r="K150" s="1">
        <f t="shared" si="45"/>
        <v>2.276756362121436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6">
        <f t="shared" si="38"/>
        <v>0.58</v>
      </c>
      <c r="C151" s="16">
        <f t="shared" si="39"/>
        <v>-1.0403670913678555</v>
      </c>
      <c r="D151" s="16">
        <f t="shared" si="40"/>
        <v>2.2732435670642044</v>
      </c>
      <c r="E151" s="13"/>
      <c r="F151" s="7">
        <f t="shared" si="41"/>
        <v>-0.9459254150108948</v>
      </c>
      <c r="G151" s="7">
        <f t="shared" si="42"/>
        <v>-0.7238707025689591</v>
      </c>
      <c r="H151" s="7">
        <f t="shared" si="43"/>
        <v>2.2732435670642044</v>
      </c>
      <c r="I151" s="1"/>
      <c r="J151" s="1">
        <f t="shared" si="44"/>
        <v>-0.15701639296212144</v>
      </c>
      <c r="K151" s="1">
        <f t="shared" si="45"/>
        <v>2.0418819964880943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6">
        <f t="shared" si="38"/>
        <v>0.58</v>
      </c>
      <c r="C152" s="16">
        <f t="shared" si="39"/>
        <v>-1.4712527931383637</v>
      </c>
      <c r="D152" s="16">
        <f t="shared" si="40"/>
        <v>2.0212410095489757</v>
      </c>
      <c r="E152" s="13"/>
      <c r="F152" s="7">
        <f t="shared" si="41"/>
        <v>-1.3723135472231225</v>
      </c>
      <c r="G152" s="7">
        <f t="shared" si="42"/>
        <v>-0.7859645726273721</v>
      </c>
      <c r="H152" s="7">
        <f t="shared" si="43"/>
        <v>2.0212410095489757</v>
      </c>
      <c r="I152" s="1"/>
      <c r="J152" s="1">
        <f t="shared" si="44"/>
        <v>-0.4146113360784339</v>
      </c>
      <c r="K152" s="1">
        <f t="shared" si="45"/>
        <v>1.7229164395884826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6">
        <f t="shared" si="38"/>
        <v>0.58</v>
      </c>
      <c r="C153" s="16">
        <f t="shared" si="39"/>
        <v>-1.8434842888531136</v>
      </c>
      <c r="D153" s="16">
        <f t="shared" si="40"/>
        <v>1.6886579513778774</v>
      </c>
      <c r="E153" s="13"/>
      <c r="F153" s="7">
        <f t="shared" si="41"/>
        <v>-1.7406597038865166</v>
      </c>
      <c r="G153" s="7">
        <f t="shared" si="42"/>
        <v>-0.8396059304899975</v>
      </c>
      <c r="H153" s="7">
        <f t="shared" si="43"/>
        <v>1.6886579513778774</v>
      </c>
      <c r="I153" s="1"/>
      <c r="J153" s="1">
        <f t="shared" si="44"/>
        <v>-0.6371412333824055</v>
      </c>
      <c r="K153" s="1">
        <f t="shared" si="45"/>
        <v>1.3325758416221665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6">
        <f t="shared" si="38"/>
        <v>0.58</v>
      </c>
      <c r="C154" s="16">
        <f t="shared" si="39"/>
        <v>-2.1422218834223683</v>
      </c>
      <c r="D154" s="16">
        <f t="shared" si="40"/>
        <v>1.2887534295536605</v>
      </c>
      <c r="E154" s="13"/>
      <c r="F154" s="7">
        <f t="shared" si="41"/>
        <v>-2.0362790861184212</v>
      </c>
      <c r="G154" s="7">
        <f t="shared" si="42"/>
        <v>-0.8826562644939461</v>
      </c>
      <c r="H154" s="7">
        <f t="shared" si="43"/>
        <v>1.2887534295536605</v>
      </c>
      <c r="I154" s="1"/>
      <c r="J154" s="1">
        <f t="shared" si="44"/>
        <v>-0.8157345201022255</v>
      </c>
      <c r="K154" s="1">
        <f t="shared" si="45"/>
        <v>0.886421850439076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/>
      <c r="B155" s="16">
        <f t="shared" si="38"/>
        <v>0.58</v>
      </c>
      <c r="C155" s="16">
        <f t="shared" si="39"/>
        <v>-2.355555851671646</v>
      </c>
      <c r="D155" s="16">
        <f t="shared" si="40"/>
        <v>0.8374703753897617</v>
      </c>
      <c r="E155" s="13"/>
      <c r="F155" s="7">
        <f t="shared" si="41"/>
        <v>-2.2473862820301562</v>
      </c>
      <c r="G155" s="7">
        <f t="shared" si="42"/>
        <v>-0.9133992936756652</v>
      </c>
      <c r="H155" s="7">
        <f t="shared" si="43"/>
        <v>0.8374703753897617</v>
      </c>
      <c r="I155" s="1"/>
      <c r="J155" s="1">
        <f t="shared" si="44"/>
        <v>-0.9432712454800808</v>
      </c>
      <c r="K155" s="1">
        <f t="shared" si="45"/>
        <v>0.4022412177473461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1"/>
      <c r="B156" s="16">
        <f t="shared" si="38"/>
        <v>0.58</v>
      </c>
      <c r="C156" s="16">
        <f t="shared" si="39"/>
        <v>-2.474981241501114</v>
      </c>
      <c r="D156" s="16">
        <f t="shared" si="40"/>
        <v>0.35280002014966694</v>
      </c>
      <c r="E156" s="13"/>
      <c r="F156" s="7">
        <f t="shared" si="41"/>
        <v>-2.365565113908001</v>
      </c>
      <c r="G156" s="7">
        <f t="shared" si="42"/>
        <v>-0.9306093904769182</v>
      </c>
      <c r="H156" s="7">
        <f t="shared" si="43"/>
        <v>0.35280002014966694</v>
      </c>
      <c r="I156" s="1"/>
      <c r="J156" s="1">
        <f t="shared" si="44"/>
        <v>-1.0146669227405667</v>
      </c>
      <c r="K156" s="1">
        <f t="shared" si="45"/>
        <v>-0.10066330254794503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1"/>
      <c r="B157" s="16">
        <f t="shared" si="38"/>
        <v>0.58</v>
      </c>
      <c r="C157" s="16">
        <f t="shared" si="39"/>
        <v>-2.4957369394868825</v>
      </c>
      <c r="D157" s="16">
        <f t="shared" si="40"/>
        <v>-0.14593535856895132</v>
      </c>
      <c r="E157" s="13"/>
      <c r="F157" s="7">
        <f t="shared" si="41"/>
        <v>-2.3861041646598555</v>
      </c>
      <c r="G157" s="7">
        <f t="shared" si="42"/>
        <v>-0.9336004426478403</v>
      </c>
      <c r="H157" s="7">
        <f t="shared" si="43"/>
        <v>-0.14593535856895132</v>
      </c>
      <c r="I157" s="1"/>
      <c r="J157" s="1">
        <f t="shared" si="44"/>
        <v>-1.027075231533396</v>
      </c>
      <c r="K157" s="1">
        <f t="shared" si="45"/>
        <v>-0.6022424942296097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/>
      <c r="B158" s="16">
        <f t="shared" si="38"/>
        <v>0.58</v>
      </c>
      <c r="C158" s="16">
        <f t="shared" si="39"/>
        <v>-2.416995481448652</v>
      </c>
      <c r="D158" s="16">
        <f t="shared" si="40"/>
        <v>-0.6388527550670803</v>
      </c>
      <c r="E158" s="13"/>
      <c r="F158" s="7">
        <f t="shared" si="41"/>
        <v>-2.3081846071469667</v>
      </c>
      <c r="G158" s="7">
        <f t="shared" si="42"/>
        <v>-0.9222532063771878</v>
      </c>
      <c r="H158" s="7">
        <f t="shared" si="43"/>
        <v>-0.6388527550670803</v>
      </c>
      <c r="I158" s="1"/>
      <c r="J158" s="1">
        <f t="shared" si="44"/>
        <v>-0.9800014917436813</v>
      </c>
      <c r="K158" s="1">
        <f t="shared" si="45"/>
        <v>-1.082499977749969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/>
      <c r="B159" s="16">
        <f t="shared" si="38"/>
        <v>0.58</v>
      </c>
      <c r="C159" s="16">
        <f t="shared" si="39"/>
        <v>-2.2418960408353663</v>
      </c>
      <c r="D159" s="16">
        <f t="shared" si="40"/>
        <v>-1.106301108237133</v>
      </c>
      <c r="E159" s="13"/>
      <c r="F159" s="7">
        <f t="shared" si="41"/>
        <v>-2.13491284823799</v>
      </c>
      <c r="G159" s="7">
        <f t="shared" si="42"/>
        <v>-0.8970200601667968</v>
      </c>
      <c r="H159" s="7">
        <f t="shared" si="43"/>
        <v>-1.106301108237133</v>
      </c>
      <c r="I159" s="1"/>
      <c r="J159" s="1">
        <f t="shared" si="44"/>
        <v>-0.8753223848270625</v>
      </c>
      <c r="K159" s="1">
        <f t="shared" si="45"/>
        <v>-1.5222894027811944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/>
      <c r="B160" s="16">
        <f t="shared" si="38"/>
        <v>0.58</v>
      </c>
      <c r="C160" s="16">
        <f t="shared" si="39"/>
        <v>-1.97741927978604</v>
      </c>
      <c r="D160" s="16">
        <f t="shared" si="40"/>
        <v>-1.5296447273568001</v>
      </c>
      <c r="E160" s="13"/>
      <c r="F160" s="7">
        <f t="shared" si="41"/>
        <v>-1.873196686169972</v>
      </c>
      <c r="G160" s="7">
        <f t="shared" si="42"/>
        <v>-0.8589069699282783</v>
      </c>
      <c r="H160" s="7">
        <f t="shared" si="43"/>
        <v>-1.5296447273568001</v>
      </c>
      <c r="I160" s="1"/>
      <c r="J160" s="1">
        <f t="shared" si="44"/>
        <v>-0.7172111364422807</v>
      </c>
      <c r="K160" s="1">
        <f t="shared" si="45"/>
        <v>-1.904077752783076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/>
      <c r="B161" s="16">
        <f t="shared" si="38"/>
        <v>0.58</v>
      </c>
      <c r="C161" s="16">
        <f t="shared" si="39"/>
        <v>-1.6341090521590282</v>
      </c>
      <c r="D161" s="16">
        <f t="shared" si="40"/>
        <v>-1.8920062382698222</v>
      </c>
      <c r="E161" s="13"/>
      <c r="F161" s="7">
        <f t="shared" si="41"/>
        <v>-1.5334699184314575</v>
      </c>
      <c r="G161" s="7">
        <f t="shared" si="42"/>
        <v>-0.8094333842966306</v>
      </c>
      <c r="H161" s="7">
        <f t="shared" si="43"/>
        <v>-1.8920062382698222</v>
      </c>
      <c r="I161" s="1"/>
      <c r="J161" s="1">
        <f t="shared" si="44"/>
        <v>-0.5119711431135414</v>
      </c>
      <c r="K161" s="1">
        <f t="shared" si="45"/>
        <v>-2.212644331043846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/>
      <c r="B162" s="16">
        <f t="shared" si="38"/>
        <v>0.58</v>
      </c>
      <c r="C162" s="16">
        <f t="shared" si="39"/>
        <v>-1.2256520533517465</v>
      </c>
      <c r="D162" s="16">
        <f t="shared" si="40"/>
        <v>-2.178939431033972</v>
      </c>
      <c r="E162" s="13"/>
      <c r="F162" s="7">
        <f t="shared" si="41"/>
        <v>-1.1292763791823688</v>
      </c>
      <c r="G162" s="7">
        <f t="shared" si="42"/>
        <v>-0.7505716590080599</v>
      </c>
      <c r="H162" s="7">
        <f t="shared" si="43"/>
        <v>-2.178939431033972</v>
      </c>
      <c r="I162" s="1"/>
      <c r="J162" s="1">
        <f t="shared" si="44"/>
        <v>-0.2677846757026078</v>
      </c>
      <c r="K162" s="1">
        <f t="shared" si="45"/>
        <v>-2.4356875618263953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/>
      <c r="B163" s="16">
        <f t="shared" si="38"/>
        <v>0.58</v>
      </c>
      <c r="C163" s="16">
        <f t="shared" si="39"/>
        <v>-0.7683321749460463</v>
      </c>
      <c r="D163" s="16">
        <f t="shared" si="40"/>
        <v>-2.3790051847237907</v>
      </c>
      <c r="E163" s="13"/>
      <c r="F163" s="7">
        <f t="shared" si="41"/>
        <v>-0.6767299893260972</v>
      </c>
      <c r="G163" s="7">
        <f t="shared" si="42"/>
        <v>-0.6846684253009061</v>
      </c>
      <c r="H163" s="7">
        <f t="shared" si="43"/>
        <v>-2.3790051847237907</v>
      </c>
      <c r="I163" s="1"/>
      <c r="J163" s="1">
        <f t="shared" si="44"/>
        <v>0.005613321909802627</v>
      </c>
      <c r="K163" s="1">
        <f t="shared" si="45"/>
        <v>-2.564315415373039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/>
      <c r="B164" s="16">
        <f t="shared" si="38"/>
        <v>0.58</v>
      </c>
      <c r="C164" s="16">
        <f t="shared" si="39"/>
        <v>-0.2803813173376328</v>
      </c>
      <c r="D164" s="16">
        <f t="shared" si="40"/>
        <v>-2.4842275090836616</v>
      </c>
      <c r="E164" s="13"/>
      <c r="F164" s="7">
        <f t="shared" si="41"/>
        <v>-0.19387234533349584</v>
      </c>
      <c r="G164" s="7">
        <f t="shared" si="42"/>
        <v>-0.6143510371333933</v>
      </c>
      <c r="H164" s="7">
        <f t="shared" si="43"/>
        <v>-2.4842275090836616</v>
      </c>
      <c r="I164" s="1"/>
      <c r="J164" s="1">
        <f t="shared" si="44"/>
        <v>0.2973233343161559</v>
      </c>
      <c r="K164" s="1">
        <f t="shared" si="45"/>
        <v>-2.593399905071537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/>
      <c r="B165" s="16">
        <f t="shared" si="38"/>
        <v>0.58</v>
      </c>
      <c r="C165" s="16">
        <f t="shared" si="39"/>
        <v>0.2187474585986204</v>
      </c>
      <c r="D165" s="16">
        <f t="shared" si="40"/>
        <v>-2.4904115220896013</v>
      </c>
      <c r="E165" s="13"/>
      <c r="F165" s="7">
        <f t="shared" si="41"/>
        <v>0.30004654227485855</v>
      </c>
      <c r="G165" s="7">
        <f t="shared" si="42"/>
        <v>-0.5424228268724102</v>
      </c>
      <c r="H165" s="7">
        <f t="shared" si="43"/>
        <v>-2.4904115220896013</v>
      </c>
      <c r="I165" s="1"/>
      <c r="J165" s="1">
        <f t="shared" si="44"/>
        <v>0.5957158038659865</v>
      </c>
      <c r="K165" s="1">
        <f t="shared" si="45"/>
        <v>-2.521781524099025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/>
      <c r="B166" s="16">
        <f t="shared" si="38"/>
        <v>0.58</v>
      </c>
      <c r="C166" s="16">
        <f t="shared" si="39"/>
        <v>0.7091554636580699</v>
      </c>
      <c r="D166" s="16">
        <f t="shared" si="40"/>
        <v>-2.397310686657845</v>
      </c>
      <c r="E166" s="13"/>
      <c r="F166" s="7">
        <f t="shared" si="41"/>
        <v>0.7853356861012029</v>
      </c>
      <c r="G166" s="7">
        <f t="shared" si="42"/>
        <v>-0.4717513452784689</v>
      </c>
      <c r="H166" s="7">
        <f t="shared" si="43"/>
        <v>-2.397310686657845</v>
      </c>
      <c r="I166" s="1"/>
      <c r="J166" s="1">
        <f t="shared" si="44"/>
        <v>0.8888947644302323</v>
      </c>
      <c r="K166" s="1">
        <f t="shared" si="45"/>
        <v>-2.352315471300005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/>
      <c r="B167" s="16">
        <f t="shared" si="38"/>
        <v>0.58</v>
      </c>
      <c r="C167" s="16">
        <f t="shared" si="39"/>
        <v>1.1712916782509466</v>
      </c>
      <c r="D167" s="16">
        <f t="shared" si="40"/>
        <v>-2.208636639300381</v>
      </c>
      <c r="E167" s="13"/>
      <c r="F167" s="7">
        <f t="shared" si="41"/>
        <v>1.2426481393996311</v>
      </c>
      <c r="G167" s="7">
        <f t="shared" si="42"/>
        <v>-0.40515404130596333</v>
      </c>
      <c r="H167" s="7">
        <f t="shared" si="43"/>
        <v>-2.208636639300381</v>
      </c>
      <c r="I167" s="1"/>
      <c r="J167" s="1">
        <f t="shared" si="44"/>
        <v>1.1651720960309069</v>
      </c>
      <c r="K167" s="1">
        <f t="shared" si="45"/>
        <v>-2.0917578234185226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6">
        <f t="shared" si="38"/>
        <v>0.58</v>
      </c>
      <c r="C168" s="16">
        <f t="shared" si="39"/>
        <v>1.58673218985659</v>
      </c>
      <c r="D168" s="16">
        <f t="shared" si="40"/>
        <v>-1.9319112188899652</v>
      </c>
      <c r="E168" s="13"/>
      <c r="F168" s="7">
        <f t="shared" si="41"/>
        <v>1.6537522977900334</v>
      </c>
      <c r="G168" s="7">
        <f t="shared" si="42"/>
        <v>-0.3452859393043317</v>
      </c>
      <c r="H168" s="7">
        <f t="shared" si="43"/>
        <v>-1.9319112188899652</v>
      </c>
      <c r="I168" s="1"/>
      <c r="J168" s="1">
        <f t="shared" si="44"/>
        <v>1.413533493300627</v>
      </c>
      <c r="K168" s="1">
        <f t="shared" si="45"/>
        <v>-1.7504961916384052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6">
        <f t="shared" si="38"/>
        <v>0.58</v>
      </c>
      <c r="C169" s="16">
        <f t="shared" si="39"/>
        <v>1.9389146962756283</v>
      </c>
      <c r="D169" s="16">
        <f t="shared" si="40"/>
        <v>-1.5781665946807988</v>
      </c>
      <c r="E169" s="13"/>
      <c r="F169" s="7">
        <f t="shared" si="41"/>
        <v>2.0022587357915755</v>
      </c>
      <c r="G169" s="7">
        <f t="shared" si="42"/>
        <v>-0.29453379157565834</v>
      </c>
      <c r="H169" s="7">
        <f t="shared" si="43"/>
        <v>-1.5781665946807988</v>
      </c>
      <c r="I169" s="1"/>
      <c r="J169" s="1">
        <f t="shared" si="44"/>
        <v>1.6240775710799602</v>
      </c>
      <c r="K169" s="1">
        <f t="shared" si="45"/>
        <v>-1.3421356003053726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6">
        <f t="shared" si="38"/>
        <v>0.58</v>
      </c>
      <c r="C170" s="16">
        <f t="shared" si="39"/>
        <v>2.2137987923533005</v>
      </c>
      <c r="D170" s="16">
        <f t="shared" si="40"/>
        <v>-1.1615054485343876</v>
      </c>
      <c r="E170" s="13"/>
      <c r="F170" s="7">
        <f t="shared" si="41"/>
        <v>2.274273601496798</v>
      </c>
      <c r="G170" s="7">
        <f t="shared" si="42"/>
        <v>-0.2549209260922219</v>
      </c>
      <c r="H170" s="7">
        <f t="shared" si="43"/>
        <v>-1.1615054485343876</v>
      </c>
      <c r="I170" s="1"/>
      <c r="J170" s="1">
        <f t="shared" si="44"/>
        <v>1.7884106013981027</v>
      </c>
      <c r="K170" s="1">
        <f t="shared" si="45"/>
        <v>-0.8829560975395085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6">
        <f t="shared" si="38"/>
        <v>0.58</v>
      </c>
      <c r="C171" s="16">
        <f t="shared" si="39"/>
        <v>2.400425716625917</v>
      </c>
      <c r="D171" s="16">
        <f t="shared" si="40"/>
        <v>-0.6985387454973082</v>
      </c>
      <c r="E171" s="13"/>
      <c r="F171" s="7">
        <f t="shared" si="41"/>
        <v>2.45895252060258</v>
      </c>
      <c r="G171" s="7">
        <f t="shared" si="42"/>
        <v>-0.22802658279522114</v>
      </c>
      <c r="H171" s="7">
        <f t="shared" si="43"/>
        <v>-0.6985387454973082</v>
      </c>
      <c r="I171" s="1"/>
      <c r="J171" s="1">
        <f t="shared" si="44"/>
        <v>1.8999811449191348</v>
      </c>
      <c r="K171" s="1">
        <f t="shared" si="45"/>
        <v>-0.391263721091374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6">
        <f t="shared" si="38"/>
        <v>0.58</v>
      </c>
      <c r="C172" s="16">
        <f t="shared" si="39"/>
        <v>2.5</v>
      </c>
      <c r="D172" s="16">
        <f t="shared" si="40"/>
        <v>0</v>
      </c>
      <c r="E172" s="13"/>
      <c r="F172" s="7">
        <f t="shared" si="41"/>
        <v>2.5574874511648833</v>
      </c>
      <c r="G172" s="7">
        <f t="shared" si="42"/>
        <v>-0.21367717972247086</v>
      </c>
      <c r="H172" s="7">
        <f t="shared" si="43"/>
        <v>0</v>
      </c>
      <c r="I172" s="1"/>
      <c r="J172" s="1">
        <f t="shared" si="44"/>
        <v>1.9595093022847643</v>
      </c>
      <c r="K172" s="1">
        <f t="shared" si="45"/>
        <v>0.32224726202266274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6"/>
      <c r="C173" s="16"/>
      <c r="D173" s="16"/>
      <c r="E173" s="13"/>
      <c r="F173" s="7"/>
      <c r="G173" s="7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/>
      <c r="B174" s="16"/>
      <c r="C174" s="16"/>
      <c r="D174" s="16"/>
      <c r="E174" s="13"/>
      <c r="F174" s="7"/>
      <c r="G174" s="7"/>
      <c r="H174" s="7"/>
      <c r="I174" s="1"/>
      <c r="J174" s="1"/>
      <c r="K174" s="1"/>
      <c r="L174" s="1"/>
      <c r="M174" s="1"/>
      <c r="N174" s="1"/>
      <c r="O174" s="1" t="s">
        <v>22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/>
      <c r="B175" s="9">
        <f>B105</f>
        <v>0</v>
      </c>
      <c r="C175" s="1"/>
      <c r="D175" s="2">
        <f>f(B175,$A$1)</f>
        <v>2.5</v>
      </c>
      <c r="E175" s="1"/>
      <c r="F175" s="7"/>
      <c r="G175" s="7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/>
      <c r="B176" s="9">
        <f>B106</f>
        <v>0</v>
      </c>
      <c r="C176" s="16">
        <v>0</v>
      </c>
      <c r="D176" s="16">
        <f>D175</f>
        <v>2.5</v>
      </c>
      <c r="E176" s="1"/>
      <c r="F176" s="7">
        <f>B175*$T$18-C176*$Q$18</f>
        <v>0</v>
      </c>
      <c r="G176" s="7">
        <f>B175*$Q$18+C176*$T$18</f>
        <v>0</v>
      </c>
      <c r="H176" s="7">
        <f>D176</f>
        <v>2.5</v>
      </c>
      <c r="I176" s="1"/>
      <c r="J176" s="1">
        <f>F176*$O$9+G176*$P$9+H176*$Q$9</f>
        <v>0</v>
      </c>
      <c r="K176" s="1">
        <f>F176*$O$6+G176*$P$6+H176*$Q$4</f>
        <v>2.498038495681089</v>
      </c>
      <c r="L176" s="1"/>
      <c r="M176" s="1"/>
      <c r="N176" s="1"/>
      <c r="O176" s="9">
        <f>B175</f>
        <v>0</v>
      </c>
      <c r="P176" s="1">
        <v>0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9">
        <f>B140</f>
        <v>0.58</v>
      </c>
      <c r="C177" s="16">
        <v>0</v>
      </c>
      <c r="D177" s="16">
        <f>D175</f>
        <v>2.5</v>
      </c>
      <c r="E177" s="1"/>
      <c r="F177" s="7">
        <f>B177*$T$18-C177*$Q$18</f>
        <v>0.08358236183260719</v>
      </c>
      <c r="G177" s="7">
        <f>B177*$Q$18+C177*$T$18</f>
        <v>-0.5739459807250881</v>
      </c>
      <c r="H177" s="7">
        <f>D177</f>
        <v>2.5</v>
      </c>
      <c r="I177" s="1"/>
      <c r="J177" s="1">
        <f>F177*$O$9+G177*$P$9+H177*$Q$9</f>
        <v>0.4649427498448975</v>
      </c>
      <c r="K177" s="1">
        <f>F177*$O$6+G177*$P$6+H177*$Q$4</f>
        <v>2.4306190737641518</v>
      </c>
      <c r="L177" s="1"/>
      <c r="M177" s="1"/>
      <c r="N177" s="1"/>
      <c r="O177" s="9">
        <f>O176</f>
        <v>0</v>
      </c>
      <c r="P177" s="9">
        <f>f(O177,$A$1)*f(O177,$A$1)*PI()</f>
        <v>19.634954084936208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9">
        <f>B177</f>
        <v>0.58</v>
      </c>
      <c r="P178" s="9">
        <f>P177</f>
        <v>19.634954084936208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/>
      <c r="B179" s="9">
        <f>B105</f>
        <v>0</v>
      </c>
      <c r="C179" s="1"/>
      <c r="D179" s="2">
        <f>f(B179,$A$1)</f>
        <v>2.5</v>
      </c>
      <c r="E179" s="1"/>
      <c r="F179" s="7"/>
      <c r="G179" s="7"/>
      <c r="H179" s="7"/>
      <c r="I179" s="1"/>
      <c r="J179" s="1"/>
      <c r="K179" s="1"/>
      <c r="L179" s="1"/>
      <c r="M179" s="1"/>
      <c r="N179" s="1"/>
      <c r="O179" s="9">
        <f>O178</f>
        <v>0.58</v>
      </c>
      <c r="P179" s="1">
        <v>0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/>
      <c r="B180" s="9">
        <f>B106</f>
        <v>0</v>
      </c>
      <c r="C180" s="16">
        <v>0</v>
      </c>
      <c r="D180" s="16">
        <f>-D179</f>
        <v>-2.5</v>
      </c>
      <c r="E180" s="1"/>
      <c r="F180" s="7">
        <f>B179*$T$18-C180*$Q$18</f>
        <v>0</v>
      </c>
      <c r="G180" s="7">
        <f>B179*$Q$18+C180*$T$18</f>
        <v>0</v>
      </c>
      <c r="H180" s="7">
        <f>D180</f>
        <v>-2.5</v>
      </c>
      <c r="I180" s="1"/>
      <c r="J180" s="1">
        <f>F180*$O$9+G180*$P$9+H180*$Q$9</f>
        <v>0</v>
      </c>
      <c r="K180" s="1">
        <f>F180*$O$6+G180*$P$6+H180*$Q$4</f>
        <v>-2.498038495681089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/>
      <c r="B181" s="9">
        <f>B140</f>
        <v>0.58</v>
      </c>
      <c r="C181" s="16">
        <v>0</v>
      </c>
      <c r="D181" s="16">
        <f>-D179</f>
        <v>-2.5</v>
      </c>
      <c r="E181" s="1"/>
      <c r="F181" s="7">
        <f>B181*$T$18-C181*$Q$18</f>
        <v>0.08358236183260719</v>
      </c>
      <c r="G181" s="7">
        <f>B181*$Q$18+C181*$T$18</f>
        <v>-0.5739459807250881</v>
      </c>
      <c r="H181" s="7">
        <f>D181</f>
        <v>-2.5</v>
      </c>
      <c r="I181" s="1"/>
      <c r="J181" s="1">
        <f>F181*$O$9+G181*$P$9+H181*$Q$9</f>
        <v>0.4649427498448975</v>
      </c>
      <c r="K181" s="1">
        <f>F181*$O$6+G181*$P$6+H181*$Q$4</f>
        <v>-2.565457917598026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2002-03-22T15:20:18Z</dcterms:created>
  <dcterms:modified xsi:type="dcterms:W3CDTF">2003-10-04T08:38:25Z</dcterms:modified>
  <cp:category/>
  <cp:version/>
  <cp:contentType/>
  <cp:contentStatus/>
</cp:coreProperties>
</file>